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png" ContentType="image/p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75" tabRatio="888"/>
  </bookViews>
  <sheets>
    <sheet name="风管、风口风速计算" sheetId="4" r:id="rId1"/>
    <sheet name="风管沿程阻力计算" sheetId="5" r:id="rId2"/>
    <sheet name="新版排烟计算表" sheetId="11" r:id="rId3"/>
    <sheet name="负荷估算值" sheetId="6" r:id="rId4"/>
    <sheet name="新风计算" sheetId="7" r:id="rId5"/>
    <sheet name="换气次数" sheetId="8" r:id="rId6"/>
    <sheet name="新版防烟计算表" sheetId="12" r:id="rId7"/>
    <sheet name="全国暖通、空调室外气象参数表《GB50736-2012》 " sheetId="13" r:id="rId8"/>
  </sheets>
  <calcPr calcId="144525"/>
</workbook>
</file>

<file path=xl/comments1.xml><?xml version="1.0" encoding="utf-8"?>
<comments xmlns="http://schemas.openxmlformats.org/spreadsheetml/2006/main">
  <authors>
    <author>Administrator</author>
  </authors>
  <commentList>
    <comment ref="P6" authorId="0">
      <text>
        <r>
          <rPr>
            <b/>
            <sz val="9"/>
            <rFont val="宋体"/>
            <charset val="134"/>
          </rPr>
          <t>Administrator:</t>
        </r>
        <r>
          <rPr>
            <sz val="9"/>
            <rFont val="宋体"/>
            <charset val="134"/>
          </rPr>
          <t xml:space="preserve">
离墙小于0.5m或位于侧墙，取值2
排烟口位于吊顶且离墙大于0.5m，取值2.8</t>
        </r>
      </text>
    </comment>
    <comment ref="R6" authorId="0">
      <text>
        <r>
          <rPr>
            <b/>
            <sz val="9"/>
            <rFont val="宋体"/>
            <charset val="134"/>
          </rPr>
          <t>Administrator:</t>
        </r>
        <r>
          <rPr>
            <sz val="9"/>
            <rFont val="宋体"/>
            <charset val="134"/>
          </rPr>
          <t xml:space="preserve">
20摄氏度时温度</t>
        </r>
      </text>
    </comment>
    <comment ref="S6" authorId="0">
      <text>
        <r>
          <rPr>
            <b/>
            <sz val="9"/>
            <rFont val="宋体"/>
            <charset val="134"/>
          </rPr>
          <t>Administrator:</t>
        </r>
        <r>
          <rPr>
            <sz val="9"/>
            <rFont val="宋体"/>
            <charset val="134"/>
          </rPr>
          <t xml:space="preserve">
烟层的平均绝对温度与环境温度的差值</t>
        </r>
      </text>
    </comment>
    <comment ref="P9" authorId="0">
      <text>
        <r>
          <rPr>
            <b/>
            <sz val="9"/>
            <rFont val="宋体"/>
            <charset val="134"/>
          </rPr>
          <t>Administrator:</t>
        </r>
        <r>
          <rPr>
            <sz val="9"/>
            <rFont val="宋体"/>
            <charset val="134"/>
          </rPr>
          <t xml:space="preserve">
风口中心到墙体距离大于2倍风口当量直径，取值1
风口中心离墙小于2倍风口当量直径或位于墙面，取值0.5</t>
        </r>
      </text>
    </comment>
    <comment ref="R9" authorId="0">
      <text>
        <r>
          <rPr>
            <b/>
            <sz val="9"/>
            <rFont val="宋体"/>
            <charset val="134"/>
          </rPr>
          <t>Administrator:</t>
        </r>
        <r>
          <rPr>
            <sz val="9"/>
            <rFont val="宋体"/>
            <charset val="134"/>
          </rPr>
          <t xml:space="preserve">
20摄氏度时温度</t>
        </r>
      </text>
    </comment>
    <comment ref="S9" authorId="0">
      <text>
        <r>
          <rPr>
            <b/>
            <sz val="9"/>
            <rFont val="宋体"/>
            <charset val="134"/>
          </rPr>
          <t>Administrator:</t>
        </r>
        <r>
          <rPr>
            <sz val="9"/>
            <rFont val="宋体"/>
            <charset val="134"/>
          </rPr>
          <t xml:space="preserve">
烟层的平均绝对温度与环境温度的差值</t>
        </r>
      </text>
    </comment>
    <comment ref="Q12" authorId="0">
      <text>
        <r>
          <rPr>
            <b/>
            <sz val="9"/>
            <rFont val="宋体"/>
            <charset val="134"/>
          </rPr>
          <t>Administrator:</t>
        </r>
        <r>
          <rPr>
            <sz val="9"/>
            <rFont val="宋体"/>
            <charset val="134"/>
          </rPr>
          <t xml:space="preserve">
自然排烟，取值0.5
机械排烟，取值1.0</t>
        </r>
      </text>
    </comment>
    <comment ref="S12" authorId="0">
      <text>
        <r>
          <rPr>
            <b/>
            <sz val="9"/>
            <rFont val="宋体"/>
            <charset val="134"/>
          </rPr>
          <t>Administrator:</t>
        </r>
        <r>
          <rPr>
            <sz val="9"/>
            <rFont val="宋体"/>
            <charset val="134"/>
          </rPr>
          <t xml:space="preserve">
见热释放速率表</t>
        </r>
      </text>
    </comment>
    <comment ref="T12" authorId="0">
      <text>
        <r>
          <rPr>
            <b/>
            <sz val="9"/>
            <rFont val="宋体"/>
            <charset val="134"/>
          </rPr>
          <t>Administrator:</t>
        </r>
        <r>
          <rPr>
            <sz val="9"/>
            <rFont val="宋体"/>
            <charset val="134"/>
          </rPr>
          <t xml:space="preserve">
空气定压比热，一般取值1.01kJ/kg*K</t>
        </r>
      </text>
    </comment>
    <comment ref="U12" authorId="0">
      <text>
        <r>
          <rPr>
            <b/>
            <sz val="9"/>
            <rFont val="宋体"/>
            <charset val="134"/>
          </rPr>
          <t>Administrator:</t>
        </r>
        <r>
          <rPr>
            <sz val="9"/>
            <rFont val="宋体"/>
            <charset val="134"/>
          </rPr>
          <t xml:space="preserve">
轴对称烟羽流质量流量</t>
        </r>
      </text>
    </comment>
    <comment ref="V12" authorId="0">
      <text>
        <r>
          <rPr>
            <b/>
            <sz val="9"/>
            <rFont val="宋体"/>
            <charset val="134"/>
          </rPr>
          <t>Administrator:</t>
        </r>
        <r>
          <rPr>
            <sz val="9"/>
            <rFont val="宋体"/>
            <charset val="134"/>
          </rPr>
          <t xml:space="preserve">
取值设计清晰高度</t>
        </r>
      </text>
    </comment>
    <comment ref="X12" authorId="0">
      <text>
        <r>
          <rPr>
            <b/>
            <sz val="9"/>
            <rFont val="宋体"/>
            <charset val="134"/>
          </rPr>
          <t>Administrator:</t>
        </r>
        <r>
          <rPr>
            <sz val="9"/>
            <rFont val="宋体"/>
            <charset val="134"/>
          </rPr>
          <t xml:space="preserve">
火焰极限高度</t>
        </r>
      </text>
    </comment>
    <comment ref="O13" authorId="0">
      <text>
        <r>
          <rPr>
            <b/>
            <sz val="9"/>
            <rFont val="宋体"/>
            <charset val="134"/>
          </rPr>
          <t>Administrator:</t>
        </r>
        <r>
          <rPr>
            <sz val="9"/>
            <rFont val="宋体"/>
            <charset val="134"/>
          </rPr>
          <t xml:space="preserve">
仅适用于轴对称烟羽流</t>
        </r>
      </text>
    </comment>
  </commentList>
</comments>
</file>

<file path=xl/comments2.xml><?xml version="1.0" encoding="utf-8"?>
<comments xmlns="http://schemas.openxmlformats.org/spreadsheetml/2006/main">
  <authors>
    <author>作者</author>
  </authors>
  <commentList>
    <comment ref="A13" authorId="0">
      <text>
        <r>
          <rPr>
            <sz val="9"/>
            <rFont val="宋体"/>
            <charset val="134"/>
          </rPr>
          <t>当开启门洞处风速为0.7m/s时，取△P=6.APa；当开启门洞处风速为1.0m/s时，△P=12.0Pa；当开启门洞处风速为1.2m/s时，△P=17.0Pa。</t>
        </r>
      </text>
    </comment>
    <comment ref="A15" authorId="0">
      <text>
        <r>
          <rPr>
            <sz val="9"/>
            <rFont val="宋体"/>
            <charset val="134"/>
          </rPr>
          <t xml:space="preserve">楼梯间采用常开风口：取N2=加压楼梯间的总门数-N1楼梯层数上的总门数
</t>
        </r>
      </text>
    </comment>
    <comment ref="A18" authorId="0">
      <text>
        <r>
          <rPr>
            <sz val="9"/>
            <rFont val="宋体"/>
            <charset val="134"/>
          </rPr>
          <t xml:space="preserve">一层内开启门的截面面积（m2），对于住宅楼梯前室，可按一个门的面积取值；
</t>
        </r>
      </text>
    </comment>
    <comment ref="A19" authorId="0">
      <text>
        <r>
          <rPr>
            <sz val="9"/>
            <rFont val="宋体"/>
            <charset val="134"/>
          </rPr>
          <t xml:space="preserve">当楼梯间和独立前室、共用前室、合用前室均机械加压送风时，风速均不应小于0.7m/s；当楼梯间机械加压送风、只有一个开启门的独立前室不送风时，通向楼梯间疏散门的门洞断面风速不应小于1.0m/s；当消防电梯前室机械加压送风时，通向消防电梯前室门的门洞断面风速不应小于1.0m/s；当独立前室、共用前室或合用前室机械加压送风而楼梯间采用可开启外窗的自然通风系统时，通向独立前室、共用前室或合用前室疏散门的门洞风速不应小于0.6（A1/A.+1）（m/s）；A：为楼梯间疏散门的总面积（m2）；A。为前室意散门的总面积（m2）。
</t>
        </r>
      </text>
    </comment>
    <comment ref="A20" authorId="0">
      <text>
        <r>
          <rPr>
            <sz val="9"/>
            <rFont val="宋体"/>
            <charset val="134"/>
          </rPr>
          <t>楼梯间：当采用常开风口时:24m及以下取2，24m以上取3。地下室只有一层取1
前室：采用常闭风口:计算风量时取3</t>
        </r>
      </text>
    </comment>
    <comment ref="A23" authorId="0">
      <text>
        <r>
          <rPr>
            <sz val="9"/>
            <rFont val="宋体"/>
            <charset val="134"/>
          </rPr>
          <t xml:space="preserve">可以先用1.2来试算
</t>
        </r>
      </text>
    </comment>
    <comment ref="A24" authorId="0">
      <text>
        <r>
          <rPr>
            <sz val="9"/>
            <rFont val="宋体"/>
            <charset val="134"/>
          </rPr>
          <t xml:space="preserve">
前室采用常闭风口：N3=楼层数-3
</t>
        </r>
      </text>
    </comment>
    <comment ref="J28" authorId="0">
      <text>
        <r>
          <rPr>
            <sz val="9"/>
            <rFont val="宋体"/>
            <charset val="134"/>
          </rPr>
          <t>当系统负担建筑高度大于24m时，防烟楼梯间、独立前室、合用前室和消防电梯前室应按计算值与表3.4.2-1~表3.4.2-4的值中的较大值确定。</t>
        </r>
      </text>
    </comment>
    <comment ref="A50" authorId="0">
      <text>
        <r>
          <rPr>
            <sz val="9"/>
            <rFont val="宋体"/>
            <charset val="134"/>
          </rPr>
          <t>当开启门洞处风速为0.7m/s时，取△P=6.APa；当开启门洞处风速为1.0m/s时，△P=12.0Pa；当开启门洞处风速为1.2m/s时，△P=17.0Pa。</t>
        </r>
      </text>
    </comment>
    <comment ref="A52" authorId="0">
      <text>
        <r>
          <rPr>
            <sz val="9"/>
            <rFont val="宋体"/>
            <charset val="134"/>
          </rPr>
          <t xml:space="preserve">楼梯间采用常开风口：取N2=加压楼梯间的总门数-N1楼梯层数上的总门数
</t>
        </r>
      </text>
    </comment>
    <comment ref="A55" authorId="0">
      <text>
        <r>
          <rPr>
            <sz val="9"/>
            <rFont val="宋体"/>
            <charset val="134"/>
          </rPr>
          <t xml:space="preserve">一层内开启门的截面面积（m2），对于住宅楼梯前室，可按一个门的面积取值；
</t>
        </r>
      </text>
    </comment>
    <comment ref="A56" authorId="0">
      <text>
        <r>
          <rPr>
            <sz val="9"/>
            <rFont val="宋体"/>
            <charset val="134"/>
          </rPr>
          <t xml:space="preserve">当楼梯间和独立前室、共用前室、合用前室均机械加压送风时，风速均不应小于0.7m/s；当楼梯间机械加压送风、只有一个开启门的独立前室不送风时，通向楼梯间疏散门的门洞断面风速不应小于1.0m/s；当消防电梯前室机械加压送风时，通向消防电梯前室门的门洞断面风速不应小于1.0m/s；当独立前室、共用前室或合用前室机械加压送风而楼梯间采用可开启外窗的自然通风系统时，通向独立前室、共用前室或合用前室疏散门的门洞风速不应小于0.6（A1/A.+1）（m/s）；A：为楼梯间疏散门的总面积（m2）；A。为前室意散门的总面积（m2）。
</t>
        </r>
      </text>
    </comment>
    <comment ref="A57" authorId="0">
      <text>
        <r>
          <rPr>
            <sz val="9"/>
            <rFont val="宋体"/>
            <charset val="134"/>
          </rPr>
          <t>楼梯间：当采用常开风口时:24m及以下取2，24m以上取3。地下室只有一层取1
前室：采用常闭风口:计算风量时取3</t>
        </r>
      </text>
    </comment>
    <comment ref="A60" authorId="0">
      <text>
        <r>
          <rPr>
            <sz val="9"/>
            <rFont val="宋体"/>
            <charset val="134"/>
          </rPr>
          <t xml:space="preserve">可以先用1.2来试算
</t>
        </r>
      </text>
    </comment>
    <comment ref="A61" authorId="0">
      <text>
        <r>
          <rPr>
            <sz val="9"/>
            <rFont val="宋体"/>
            <charset val="134"/>
          </rPr>
          <t xml:space="preserve">当采用常开风口时：0
当采用常闭风口时：楼层数
</t>
        </r>
      </text>
    </comment>
    <comment ref="J65" authorId="0">
      <text>
        <r>
          <rPr>
            <sz val="9"/>
            <rFont val="宋体"/>
            <charset val="134"/>
          </rPr>
          <t>当系统负担建筑高度大于24m时，防烟楼梯间、独立前室、合用前室和消防电梯前室应按计算值与表3.4.2-1~表3.4.2-4的值中的较大值确定。</t>
        </r>
      </text>
    </comment>
  </commentList>
</comments>
</file>

<file path=xl/sharedStrings.xml><?xml version="1.0" encoding="utf-8"?>
<sst xmlns="http://schemas.openxmlformats.org/spreadsheetml/2006/main" count="4846" uniqueCount="2753">
  <si>
    <t>风管风速计算表</t>
  </si>
  <si>
    <t>送风口形式</t>
  </si>
  <si>
    <t>场所示例</t>
  </si>
  <si>
    <t>出口风速</t>
  </si>
  <si>
    <t>备注</t>
  </si>
  <si>
    <t>风量</t>
  </si>
  <si>
    <t>长边</t>
  </si>
  <si>
    <t>短边</t>
  </si>
  <si>
    <t>风口开
口率</t>
  </si>
  <si>
    <t>风速</t>
  </si>
  <si>
    <t>直径</t>
  </si>
  <si>
    <t>侧送百叶</t>
  </si>
  <si>
    <t>公寓、客房、别墅、会堂、剧场、展厅</t>
  </si>
  <si>
    <t>2.5~3.8</t>
  </si>
  <si>
    <t>一般办公室</t>
  </si>
  <si>
    <t>5.0~6.0</t>
  </si>
  <si>
    <t>高级办公室</t>
  </si>
  <si>
    <t>2.5~4.0</t>
  </si>
  <si>
    <t>电影院</t>
  </si>
  <si>
    <t>录音、广播室</t>
  </si>
  <si>
    <t>1.5~2.5</t>
  </si>
  <si>
    <t>商店</t>
  </si>
  <si>
    <t>5.0~7.5</t>
  </si>
  <si>
    <t>医院病房</t>
  </si>
  <si>
    <t>条缝风口顶送</t>
  </si>
  <si>
    <t>-</t>
  </si>
  <si>
    <t>2~4</t>
  </si>
  <si>
    <t>孔板顶送</t>
  </si>
  <si>
    <t>3~5</t>
  </si>
  <si>
    <t>喷口</t>
  </si>
  <si>
    <t>4~8</t>
  </si>
  <si>
    <t>噪声要求不高最大值可取10m/s</t>
  </si>
  <si>
    <t>地板下送</t>
  </si>
  <si>
    <r>
      <rPr>
        <sz val="11"/>
        <color theme="1"/>
        <rFont val="SimSun"/>
        <charset val="134"/>
      </rPr>
      <t>≦</t>
    </r>
    <r>
      <rPr>
        <sz val="11"/>
        <color theme="1"/>
        <rFont val="宋体"/>
        <charset val="134"/>
        <scheme val="minor"/>
      </rPr>
      <t>2</t>
    </r>
  </si>
  <si>
    <t>置换通风下送</t>
  </si>
  <si>
    <t>0.2~0.5</t>
  </si>
  <si>
    <t>散流器颈部最大风速</t>
  </si>
  <si>
    <t>类型</t>
  </si>
  <si>
    <t>允许噪声</t>
  </si>
  <si>
    <t>吊顶高度</t>
  </si>
  <si>
    <t>广播室</t>
  </si>
  <si>
    <t>住宅、剧场</t>
  </si>
  <si>
    <t>33~39</t>
  </si>
  <si>
    <t>公寓、旅馆大堂、办公室</t>
  </si>
  <si>
    <t>40~46</t>
  </si>
  <si>
    <t>餐厅、商店</t>
  </si>
  <si>
    <t>47~53</t>
  </si>
  <si>
    <t>公共建筑物</t>
  </si>
  <si>
    <t>54~60</t>
  </si>
  <si>
    <t>回风口吸风速度</t>
  </si>
  <si>
    <t>回风口位置</t>
  </si>
  <si>
    <t>位于人活动区之上</t>
  </si>
  <si>
    <t>在人的活动区离座位较远</t>
  </si>
  <si>
    <t>在人的活动区离座位较近</t>
  </si>
  <si>
    <t>门上格栅或墙上回风口</t>
  </si>
  <si>
    <t>门下端缝隙</t>
  </si>
  <si>
    <t>走廊回风断面</t>
  </si>
  <si>
    <t>吸风速度</t>
  </si>
  <si>
    <r>
      <rPr>
        <sz val="11"/>
        <color theme="1"/>
        <rFont val="SimSun"/>
        <charset val="134"/>
      </rPr>
      <t>≧</t>
    </r>
    <r>
      <rPr>
        <sz val="11"/>
        <color theme="1"/>
        <rFont val="宋体"/>
        <charset val="134"/>
        <scheme val="minor"/>
      </rPr>
      <t>4.0</t>
    </r>
  </si>
  <si>
    <t>3.0~4.0</t>
  </si>
  <si>
    <t>1.5~2.0</t>
  </si>
  <si>
    <t>2.5~3.5</t>
  </si>
  <si>
    <t>1.0~1.5</t>
  </si>
  <si>
    <t>　　　　　　　　　　喷口侧送风风速校和　</t>
  </si>
  <si>
    <t>△Ｔn</t>
  </si>
  <si>
    <t>△Ｔs</t>
  </si>
  <si>
    <t>X</t>
  </si>
  <si>
    <t>Y</t>
  </si>
  <si>
    <t>ds</t>
  </si>
  <si>
    <t>α</t>
  </si>
  <si>
    <t>X/ds</t>
  </si>
  <si>
    <t>Y/ds</t>
  </si>
  <si>
    <t>(X/ds)2</t>
  </si>
  <si>
    <t>Ar</t>
  </si>
  <si>
    <t>Vs2</t>
  </si>
  <si>
    <t>Vs</t>
  </si>
  <si>
    <t>Vx</t>
  </si>
  <si>
    <t>Vp</t>
  </si>
  <si>
    <t>Ld(CMH)</t>
  </si>
  <si>
    <t>风压损失Ｐa</t>
  </si>
  <si>
    <t>各类工作场所噪声限值</t>
  </si>
  <si>
    <t>工作场所</t>
  </si>
  <si>
    <t>噪声限值dB(A)</t>
  </si>
  <si>
    <t>生产车间</t>
  </si>
  <si>
    <t>其中，Ｖp不大于０.２Ｍ/Ｓ，Ｖs不大于１０Ｍ/Ｓ</t>
  </si>
  <si>
    <t>车间内值班室、观察室、休息室、办公室、实验室、设计室室内背景噪声级</t>
  </si>
  <si>
    <t>正常工作状态下精密装配线、精密加工车间、计算机房</t>
  </si>
  <si>
    <r>
      <rPr>
        <sz val="12"/>
        <rFont val="宋体"/>
        <charset val="134"/>
      </rPr>
      <t>△Ｔn----室内空调房间温度，</t>
    </r>
    <r>
      <rPr>
        <vertAlign val="superscript"/>
        <sz val="12"/>
        <rFont val="宋体"/>
        <charset val="134"/>
      </rPr>
      <t>O</t>
    </r>
    <r>
      <rPr>
        <sz val="12"/>
        <rFont val="宋体"/>
        <charset val="134"/>
      </rPr>
      <t>C</t>
    </r>
  </si>
  <si>
    <t>主控制室、集中控制室、通信室、电话总机室、消防值班室、
一般办公室、会议室、设计室、实验室室内背景噪声级</t>
  </si>
  <si>
    <r>
      <rPr>
        <sz val="12"/>
        <rFont val="宋体"/>
        <charset val="134"/>
      </rPr>
      <t>△Ｔs----送风温差，</t>
    </r>
    <r>
      <rPr>
        <vertAlign val="superscript"/>
        <sz val="12"/>
        <rFont val="宋体"/>
        <charset val="134"/>
      </rPr>
      <t>O</t>
    </r>
    <r>
      <rPr>
        <sz val="12"/>
        <rFont val="宋体"/>
        <charset val="134"/>
      </rPr>
      <t>C</t>
    </r>
  </si>
  <si>
    <t>医务室、教室、值班宿舍室内背景噪声级</t>
  </si>
  <si>
    <t>X　　----射流长度，Ｍ</t>
  </si>
  <si>
    <t>Y    ----喷口安装高度，Ｍ</t>
  </si>
  <si>
    <t>ds   ----喷口规格，接管直径，mm</t>
  </si>
  <si>
    <t>Vs   ----喷口送风风速，Ｍ/Ｓ</t>
  </si>
  <si>
    <t>Vx   ----末端送风风速，Ｍ/Ｓ</t>
  </si>
  <si>
    <t>进风、排风口风速</t>
  </si>
  <si>
    <t>Vp　-----工作区风速，Ｍ/Ｓ</t>
  </si>
  <si>
    <t>新风取风口</t>
  </si>
  <si>
    <t>排风口</t>
  </si>
  <si>
    <t>一般性居住、公共建筑</t>
  </si>
  <si>
    <t>2.0--4.5</t>
  </si>
  <si>
    <t>3.0--5.0</t>
  </si>
  <si>
    <t>依次输入，射流参数，△Ｔn，△Ｔs，X，Ｙ，ds，即可得到Ｖs,Vx,Vp,校和这几个数据如下．</t>
  </si>
  <si>
    <t>站房、库房、机房</t>
  </si>
  <si>
    <t>4.0--5.0</t>
  </si>
  <si>
    <t>5.0-6.5</t>
  </si>
  <si>
    <t>Ｖp为工作区送风速度，Ｖs为喷口送风速度</t>
  </si>
  <si>
    <t>自然通风系统空气流速</t>
  </si>
  <si>
    <t>若不达要求，可改变喷口规格大小，直到送风速度满足需求．</t>
  </si>
  <si>
    <t>系统部位</t>
  </si>
  <si>
    <t>进排风口</t>
  </si>
  <si>
    <t>地面出风口</t>
  </si>
  <si>
    <t>进风竖井</t>
  </si>
  <si>
    <t>排风竖井</t>
  </si>
  <si>
    <t>水平干管</t>
  </si>
  <si>
    <t>一般风道</t>
  </si>
  <si>
    <t>空气流速</t>
  </si>
  <si>
    <t>0.5-1</t>
  </si>
  <si>
    <t>0.2-0.5</t>
  </si>
  <si>
    <t>1.0-2.0</t>
  </si>
  <si>
    <t>1.0-1.5</t>
  </si>
  <si>
    <t>0.5-1.0</t>
  </si>
  <si>
    <t>　　　　　　　　　　喷口下送风风速校核</t>
  </si>
  <si>
    <t>机械通风系统空气流速</t>
  </si>
  <si>
    <t>空气过滤器</t>
  </si>
  <si>
    <t>换热盘管</t>
  </si>
  <si>
    <t>喷水室</t>
  </si>
  <si>
    <t>风机出口</t>
  </si>
  <si>
    <t>主风管</t>
  </si>
  <si>
    <t>支风管</t>
  </si>
  <si>
    <t>居住建筑、公共建筑</t>
  </si>
  <si>
    <t>1.2-1.75</t>
  </si>
  <si>
    <t>2.0-2.5</t>
  </si>
  <si>
    <t>2.5-3.0</t>
  </si>
  <si>
    <t>5.0-10.5</t>
  </si>
  <si>
    <t>5.0-8.0</t>
  </si>
  <si>
    <t>3.0-5.0</t>
  </si>
  <si>
    <t>1.75-2.0</t>
  </si>
  <si>
    <t>8.0-14.0</t>
  </si>
  <si>
    <t>6.0-12.0</t>
  </si>
  <si>
    <t>4.0-7.0</t>
  </si>
  <si>
    <t>排烟</t>
  </si>
  <si>
    <t>风管内的空气流速</t>
  </si>
  <si>
    <t>金属风管</t>
  </si>
  <si>
    <t>&lt;20</t>
  </si>
  <si>
    <t>室内允许噪声等级dB(A)</t>
  </si>
  <si>
    <t>主管风速</t>
  </si>
  <si>
    <t>支管风速</t>
  </si>
  <si>
    <t>非金属风管</t>
  </si>
  <si>
    <t>&lt;15</t>
  </si>
  <si>
    <t>25~35</t>
  </si>
  <si>
    <t>3~4</t>
  </si>
  <si>
    <t>加压风口</t>
  </si>
  <si>
    <t>&lt;7</t>
  </si>
  <si>
    <t>35~50</t>
  </si>
  <si>
    <t>4~7</t>
  </si>
  <si>
    <t>2~3</t>
  </si>
  <si>
    <t>排烟口</t>
  </si>
  <si>
    <t>&lt;10</t>
  </si>
  <si>
    <t>注：通风机与消声器之间风管风速可采用8~10m/s</t>
  </si>
  <si>
    <t>补风口</t>
  </si>
  <si>
    <t>公共聚集补风口</t>
  </si>
  <si>
    <t>&lt;5</t>
  </si>
  <si>
    <t xml:space="preserve"> </t>
  </si>
  <si>
    <t>自然补风口</t>
  </si>
  <si>
    <t>&lt;3</t>
  </si>
  <si>
    <t>风管尺寸 (mm)</t>
  </si>
  <si>
    <t>送风量 (l/s)</t>
  </si>
  <si>
    <t>送风量（m³/h）</t>
  </si>
  <si>
    <t>圆管尺寸 D(mm)</t>
  </si>
  <si>
    <t xml:space="preserve"> 速度V(m/s)</t>
  </si>
  <si>
    <r>
      <rPr>
        <b/>
        <sz val="9"/>
        <rFont val="宋体"/>
        <charset val="134"/>
      </rPr>
      <t>动压（</t>
    </r>
    <r>
      <rPr>
        <b/>
        <sz val="9"/>
        <rFont val="Arial"/>
        <charset val="134"/>
      </rPr>
      <t>Pa)</t>
    </r>
  </si>
  <si>
    <t>比摩阻 (Pa/m)</t>
  </si>
  <si>
    <t>管长 (m)</t>
  </si>
  <si>
    <t>粗糙度修正系数</t>
  </si>
  <si>
    <t>总损失 (Pa)</t>
  </si>
  <si>
    <t>宽</t>
  </si>
  <si>
    <t>高</t>
  </si>
  <si>
    <t>注：1.此计算方法取自《实用供热通风与空调设计手册》
    2.风管粗糙度按0.15取值
    3.动压=0.5*空气密度*v2（空气密度取1.2kg/m³，默认20°C，一个标准大气压下空气密度值）</t>
  </si>
  <si>
    <t>绝对粗糙度</t>
  </si>
  <si>
    <t>粗糙等级</t>
  </si>
  <si>
    <t>典型风管材料及构造</t>
  </si>
  <si>
    <t>光滑</t>
  </si>
  <si>
    <t>洁净的无涂层碳钢板；PVC塑料；铝</t>
  </si>
  <si>
    <t>中等光滑</t>
  </si>
  <si>
    <t>镀锌钢板纵向咬口，管道长1200mm</t>
  </si>
  <si>
    <t>一般</t>
  </si>
  <si>
    <t>镀锌钢板纵向咬口，管道长700mm</t>
  </si>
  <si>
    <t>中等粗糙</t>
  </si>
  <si>
    <t>镀锌钢板螺旋咬口；玻璃钢风管</t>
  </si>
  <si>
    <t>粗糙</t>
  </si>
  <si>
    <t>内表面喷涂的玻璃钢风管；金属软管；混凝土</t>
  </si>
  <si>
    <t>绝对粗糙度的修正系数</t>
  </si>
  <si>
    <t>下列绝对粗糙度（mm）时的修正系数</t>
  </si>
  <si>
    <t>空气状态修正ρ=3.47*[实际大气压/（273+风管空气摄氏温度）]</t>
  </si>
  <si>
    <t>（m/s）</t>
  </si>
  <si>
    <t>单位沿程摩擦阻力</t>
  </si>
  <si>
    <t>5~7</t>
  </si>
  <si>
    <t>8~12</t>
  </si>
  <si>
    <t>14~16</t>
  </si>
  <si>
    <t>自然排烟计算表</t>
  </si>
  <si>
    <t>排烟系统</t>
  </si>
  <si>
    <t>防烟分区一</t>
  </si>
  <si>
    <t>防烟分区二</t>
  </si>
  <si>
    <t>二层防烟分区一</t>
  </si>
  <si>
    <t>二层防烟分区二</t>
  </si>
  <si>
    <t>计算公式</t>
  </si>
  <si>
    <t>参数值</t>
  </si>
  <si>
    <r>
      <rPr>
        <sz val="10"/>
        <rFont val="宋体"/>
        <charset val="134"/>
        <scheme val="minor"/>
      </rPr>
      <t>排烟空间的建筑高度</t>
    </r>
    <r>
      <rPr>
        <sz val="10"/>
        <rFont val="Arial Unicode MS"/>
        <charset val="134"/>
      </rPr>
      <t>H(m)</t>
    </r>
  </si>
  <si>
    <r>
      <rPr>
        <sz val="10"/>
        <rFont val="宋体"/>
        <charset val="134"/>
      </rPr>
      <t>最小清晰高度</t>
    </r>
    <r>
      <rPr>
        <sz val="10"/>
        <rFont val="Arial Unicode MS"/>
        <charset val="134"/>
      </rPr>
      <t>Hq（m）</t>
    </r>
  </si>
  <si>
    <t>Hq=1.6+0.1H</t>
  </si>
  <si>
    <t>无因系数</t>
  </si>
  <si>
    <t>烟层厚度</t>
  </si>
  <si>
    <t>T0</t>
  </si>
  <si>
    <t>△T</t>
  </si>
  <si>
    <t>一个风口允许排烟量</t>
  </si>
  <si>
    <r>
      <rPr>
        <sz val="10"/>
        <rFont val="宋体"/>
        <charset val="134"/>
      </rPr>
      <t>火灾释放热量</t>
    </r>
    <r>
      <rPr>
        <sz val="10"/>
        <rFont val="Times New Roman"/>
        <charset val="134"/>
      </rPr>
      <t>Q</t>
    </r>
    <r>
      <rPr>
        <sz val="10"/>
        <rFont val="宋体"/>
        <charset val="134"/>
      </rPr>
      <t>（</t>
    </r>
    <r>
      <rPr>
        <sz val="10"/>
        <rFont val="Times New Roman"/>
        <charset val="134"/>
      </rPr>
      <t>kW</t>
    </r>
    <r>
      <rPr>
        <sz val="10"/>
        <rFont val="宋体"/>
        <charset val="134"/>
      </rPr>
      <t>）</t>
    </r>
  </si>
  <si>
    <r>
      <rPr>
        <sz val="11"/>
        <color theme="1"/>
        <rFont val="Arial Unicode MS"/>
        <charset val="134"/>
      </rPr>
      <t>A</t>
    </r>
    <r>
      <rPr>
        <sz val="8"/>
        <color theme="1"/>
        <rFont val="Arial Unicode MS"/>
        <charset val="134"/>
      </rPr>
      <t>V</t>
    </r>
  </si>
  <si>
    <t>排烟口的截面积</t>
  </si>
  <si>
    <t>上海旧规</t>
  </si>
  <si>
    <t>CMH</t>
  </si>
  <si>
    <r>
      <rPr>
        <sz val="10"/>
        <rFont val="宋体"/>
        <charset val="134"/>
      </rPr>
      <t>热释放量中对流部分</t>
    </r>
    <r>
      <rPr>
        <sz val="10"/>
        <rFont val="Times New Roman"/>
        <charset val="134"/>
      </rPr>
      <t>Qc</t>
    </r>
    <r>
      <rPr>
        <sz val="10"/>
        <rFont val="宋体"/>
        <charset val="134"/>
      </rPr>
      <t>（</t>
    </r>
    <r>
      <rPr>
        <sz val="10"/>
        <rFont val="Times New Roman"/>
        <charset val="134"/>
      </rPr>
      <t>kW</t>
    </r>
    <r>
      <rPr>
        <sz val="10"/>
        <rFont val="宋体"/>
        <charset val="134"/>
      </rPr>
      <t>）</t>
    </r>
  </si>
  <si>
    <t>Qc=0.7Q</t>
  </si>
  <si>
    <r>
      <rPr>
        <sz val="11"/>
        <color theme="1"/>
        <rFont val="Arial Unicode MS"/>
        <charset val="134"/>
      </rPr>
      <t>A</t>
    </r>
    <r>
      <rPr>
        <sz val="8"/>
        <color theme="1"/>
        <rFont val="Arial Unicode MS"/>
        <charset val="134"/>
      </rPr>
      <t>0</t>
    </r>
  </si>
  <si>
    <t>所有进气口的总面积</t>
  </si>
  <si>
    <r>
      <rPr>
        <sz val="10"/>
        <rFont val="宋体"/>
        <charset val="134"/>
      </rPr>
      <t>火焰极限高度</t>
    </r>
    <r>
      <rPr>
        <sz val="10"/>
        <rFont val="Times New Roman"/>
        <charset val="134"/>
      </rPr>
      <t>Z</t>
    </r>
    <r>
      <rPr>
        <vertAlign val="subscript"/>
        <sz val="10"/>
        <rFont val="Times New Roman"/>
        <charset val="134"/>
      </rPr>
      <t>1</t>
    </r>
    <r>
      <rPr>
        <sz val="10"/>
        <rFont val="宋体"/>
        <charset val="134"/>
      </rPr>
      <t>（</t>
    </r>
    <r>
      <rPr>
        <sz val="10"/>
        <rFont val="Times New Roman"/>
        <charset val="134"/>
      </rPr>
      <t>m</t>
    </r>
    <r>
      <rPr>
        <sz val="10"/>
        <rFont val="宋体"/>
        <charset val="134"/>
      </rPr>
      <t>）</t>
    </r>
  </si>
  <si>
    <r>
      <rPr>
        <sz val="10"/>
        <rFont val="Arial Unicode MS"/>
        <charset val="134"/>
      </rPr>
      <t>Z</t>
    </r>
    <r>
      <rPr>
        <vertAlign val="subscript"/>
        <sz val="10"/>
        <rFont val="Arial Unicode MS"/>
        <charset val="134"/>
      </rPr>
      <t>1</t>
    </r>
    <r>
      <rPr>
        <sz val="10"/>
        <rFont val="Arial Unicode MS"/>
        <charset val="134"/>
      </rPr>
      <t>=0.166Qc</t>
    </r>
    <r>
      <rPr>
        <vertAlign val="superscript"/>
        <sz val="10"/>
        <rFont val="Arial Unicode MS"/>
        <charset val="134"/>
      </rPr>
      <t>2/5</t>
    </r>
  </si>
  <si>
    <r>
      <rPr>
        <sz val="11"/>
        <color theme="1"/>
        <rFont val="Arial Unicode MS"/>
        <charset val="134"/>
      </rPr>
      <t>C</t>
    </r>
    <r>
      <rPr>
        <sz val="8"/>
        <color theme="1"/>
        <rFont val="Arial Unicode MS"/>
        <charset val="134"/>
      </rPr>
      <t>V</t>
    </r>
  </si>
  <si>
    <t>排烟口的流量系数(通常选定在0.5~0.7之间)</t>
  </si>
  <si>
    <t>位置系数</t>
  </si>
  <si>
    <r>
      <rPr>
        <sz val="10"/>
        <rFont val="宋体"/>
        <charset val="134"/>
      </rPr>
      <t>燃料面到烟层底部的高度</t>
    </r>
    <r>
      <rPr>
        <sz val="10"/>
        <rFont val="Times New Roman"/>
        <charset val="134"/>
      </rPr>
      <t>Z</t>
    </r>
    <r>
      <rPr>
        <sz val="10"/>
        <rFont val="宋体"/>
        <charset val="134"/>
      </rPr>
      <t>（</t>
    </r>
    <r>
      <rPr>
        <sz val="10"/>
        <rFont val="Times New Roman"/>
        <charset val="134"/>
      </rPr>
      <t>m</t>
    </r>
    <r>
      <rPr>
        <sz val="10"/>
        <rFont val="宋体"/>
        <charset val="134"/>
      </rPr>
      <t>）</t>
    </r>
  </si>
  <si>
    <t>Z≥Hq</t>
  </si>
  <si>
    <r>
      <rPr>
        <sz val="11"/>
        <color theme="1"/>
        <rFont val="Arial Unicode MS"/>
        <charset val="134"/>
      </rPr>
      <t>C</t>
    </r>
    <r>
      <rPr>
        <sz val="8"/>
        <color theme="1"/>
        <rFont val="Arial Unicode MS"/>
        <charset val="134"/>
      </rPr>
      <t>0</t>
    </r>
  </si>
  <si>
    <t>进气口的流量系数（通常约为0.6）</t>
  </si>
  <si>
    <t>新规</t>
  </si>
  <si>
    <t>1.0</t>
  </si>
  <si>
    <r>
      <rPr>
        <sz val="10"/>
        <rFont val="宋体"/>
        <charset val="134"/>
      </rPr>
      <t>烟缕质量流量</t>
    </r>
    <r>
      <rPr>
        <sz val="10"/>
        <rFont val="Arial Unicode MS"/>
        <charset val="134"/>
      </rPr>
      <t>M</t>
    </r>
    <r>
      <rPr>
        <vertAlign val="subscript"/>
        <sz val="10"/>
        <rFont val="Arial Unicode MS"/>
        <charset val="134"/>
      </rPr>
      <t>ρ</t>
    </r>
    <r>
      <rPr>
        <sz val="10"/>
        <rFont val="Arial Unicode MS"/>
        <charset val="134"/>
      </rPr>
      <t>（kg/s）</t>
    </r>
  </si>
  <si>
    <r>
      <rPr>
        <sz val="10"/>
        <rFont val="Arial Unicode MS"/>
        <charset val="134"/>
      </rPr>
      <t>Z&lt;Z1  M</t>
    </r>
    <r>
      <rPr>
        <vertAlign val="subscript"/>
        <sz val="10"/>
        <rFont val="Arial Unicode MS"/>
        <charset val="134"/>
      </rPr>
      <t>ρ</t>
    </r>
    <r>
      <rPr>
        <sz val="10"/>
        <rFont val="Arial Unicode MS"/>
        <charset val="134"/>
      </rPr>
      <t>=0.032Qc</t>
    </r>
    <r>
      <rPr>
        <vertAlign val="superscript"/>
        <sz val="10"/>
        <rFont val="Arial Unicode MS"/>
        <charset val="134"/>
      </rPr>
      <t>3/5</t>
    </r>
    <r>
      <rPr>
        <sz val="10"/>
        <rFont val="Arial Unicode MS"/>
        <charset val="134"/>
      </rPr>
      <t>Z
Z&gt;Z1  M</t>
    </r>
    <r>
      <rPr>
        <vertAlign val="subscript"/>
        <sz val="10"/>
        <rFont val="Arial Unicode MS"/>
        <charset val="134"/>
      </rPr>
      <t>ρ</t>
    </r>
    <r>
      <rPr>
        <sz val="10"/>
        <rFont val="Arial Unicode MS"/>
        <charset val="134"/>
      </rPr>
      <t>=0.071Qc</t>
    </r>
    <r>
      <rPr>
        <vertAlign val="superscript"/>
        <sz val="10"/>
        <rFont val="Arial Unicode MS"/>
        <charset val="134"/>
      </rPr>
      <t>1/3</t>
    </r>
    <r>
      <rPr>
        <sz val="10"/>
        <rFont val="Arial Unicode MS"/>
        <charset val="134"/>
      </rPr>
      <t>Z</t>
    </r>
    <r>
      <rPr>
        <vertAlign val="superscript"/>
        <sz val="10"/>
        <rFont val="Arial Unicode MS"/>
        <charset val="134"/>
      </rPr>
      <t>5/3</t>
    </r>
    <r>
      <rPr>
        <sz val="10"/>
        <rFont val="Arial Unicode MS"/>
        <charset val="134"/>
      </rPr>
      <t>+0.0018Q</t>
    </r>
    <r>
      <rPr>
        <vertAlign val="subscript"/>
        <sz val="10"/>
        <rFont val="Arial Unicode MS"/>
        <charset val="134"/>
      </rPr>
      <t>C</t>
    </r>
  </si>
  <si>
    <r>
      <rPr>
        <sz val="11"/>
        <color theme="1"/>
        <rFont val="Arial Unicode MS"/>
        <charset val="134"/>
      </rPr>
      <t>ρ</t>
    </r>
    <r>
      <rPr>
        <sz val="8"/>
        <color theme="1"/>
        <rFont val="Arial Unicode MS"/>
        <charset val="134"/>
      </rPr>
      <t>0</t>
    </r>
  </si>
  <si>
    <r>
      <rPr>
        <sz val="11"/>
        <color theme="1"/>
        <rFont val="宋体"/>
        <charset val="134"/>
        <scheme val="minor"/>
      </rPr>
      <t>环境温度下气体的密度（kg/m</t>
    </r>
    <r>
      <rPr>
        <vertAlign val="superscript"/>
        <sz val="11"/>
        <color theme="1"/>
        <rFont val="宋体"/>
        <charset val="134"/>
        <scheme val="minor"/>
      </rPr>
      <t>3</t>
    </r>
    <r>
      <rPr>
        <sz val="12"/>
        <color indexed="8"/>
        <rFont val="宋体"/>
        <charset val="134"/>
      </rPr>
      <t>）</t>
    </r>
  </si>
  <si>
    <t>g</t>
  </si>
  <si>
    <r>
      <rPr>
        <sz val="11"/>
        <color theme="1"/>
        <rFont val="宋体"/>
        <charset val="134"/>
        <scheme val="minor"/>
      </rPr>
      <t>重力加速度（m/s</t>
    </r>
    <r>
      <rPr>
        <vertAlign val="superscript"/>
        <sz val="11"/>
        <color theme="1"/>
        <rFont val="宋体"/>
        <charset val="134"/>
        <scheme val="minor"/>
      </rPr>
      <t>2</t>
    </r>
    <r>
      <rPr>
        <sz val="12"/>
        <color indexed="8"/>
        <rFont val="宋体"/>
        <charset val="134"/>
      </rPr>
      <t>）</t>
    </r>
  </si>
  <si>
    <t>K</t>
  </si>
  <si>
    <t>Qc</t>
  </si>
  <si>
    <t>Q（MW）</t>
  </si>
  <si>
    <t>Cρ</t>
  </si>
  <si>
    <t>Mρ</t>
  </si>
  <si>
    <t>Z</t>
  </si>
  <si>
    <t>Z1</t>
  </si>
  <si>
    <r>
      <rPr>
        <sz val="10"/>
        <rFont val="宋体"/>
        <charset val="134"/>
      </rPr>
      <t>环境绝对温度</t>
    </r>
    <r>
      <rPr>
        <sz val="10"/>
        <rFont val="Arial Unicode MS"/>
        <charset val="134"/>
      </rPr>
      <t>T</t>
    </r>
    <r>
      <rPr>
        <vertAlign val="subscript"/>
        <sz val="10"/>
        <rFont val="Arial Unicode MS"/>
        <charset val="134"/>
      </rPr>
      <t>0</t>
    </r>
    <r>
      <rPr>
        <sz val="10"/>
        <rFont val="Arial Unicode MS"/>
        <charset val="134"/>
      </rPr>
      <t>（K）</t>
    </r>
  </si>
  <si>
    <r>
      <rPr>
        <sz val="11"/>
        <color theme="1"/>
        <rFont val="Arial Unicode MS"/>
        <charset val="134"/>
      </rPr>
      <t>d</t>
    </r>
    <r>
      <rPr>
        <sz val="8"/>
        <color theme="1"/>
        <rFont val="Arial Unicode MS"/>
        <charset val="134"/>
      </rPr>
      <t>b</t>
    </r>
  </si>
  <si>
    <t>排烟窗下烟气的厚度（m）</t>
  </si>
  <si>
    <r>
      <rPr>
        <sz val="10"/>
        <rFont val="宋体"/>
        <charset val="134"/>
      </rPr>
      <t>烟气平均温度与环境温度的差</t>
    </r>
    <r>
      <rPr>
        <sz val="10"/>
        <rFont val="Arial Unicode MS"/>
        <charset val="134"/>
      </rPr>
      <t>ΔT</t>
    </r>
  </si>
  <si>
    <t>T</t>
  </si>
  <si>
    <t>烟气的绝对温度（K）</t>
  </si>
  <si>
    <r>
      <rPr>
        <sz val="10"/>
        <rFont val="宋体"/>
        <charset val="134"/>
      </rPr>
      <t>烟气绝对温度</t>
    </r>
    <r>
      <rPr>
        <sz val="10"/>
        <rFont val="Arial Unicode MS"/>
        <charset val="134"/>
      </rPr>
      <t>T（K）</t>
    </r>
  </si>
  <si>
    <r>
      <rPr>
        <sz val="10"/>
        <rFont val="Arial Unicode MS"/>
        <charset val="134"/>
      </rPr>
      <t>T=T</t>
    </r>
    <r>
      <rPr>
        <vertAlign val="subscript"/>
        <sz val="10"/>
        <rFont val="Arial Unicode MS"/>
        <charset val="134"/>
      </rPr>
      <t>0</t>
    </r>
    <r>
      <rPr>
        <sz val="10"/>
        <rFont val="Arial Unicode MS"/>
        <charset val="134"/>
      </rPr>
      <t>+ΔT</t>
    </r>
  </si>
  <si>
    <r>
      <rPr>
        <sz val="11"/>
        <color theme="1"/>
        <rFont val="Arial Unicode MS"/>
        <charset val="134"/>
      </rPr>
      <t>T</t>
    </r>
    <r>
      <rPr>
        <sz val="8"/>
        <color theme="1"/>
        <rFont val="Arial Unicode MS"/>
        <charset val="134"/>
      </rPr>
      <t>0</t>
    </r>
  </si>
  <si>
    <t>环境的绝对温度（K）</t>
  </si>
  <si>
    <t>烟层平均绝对温度T</t>
  </si>
  <si>
    <t>Z-Z1</t>
  </si>
  <si>
    <r>
      <rPr>
        <sz val="10"/>
        <rFont val="宋体"/>
        <charset val="134"/>
      </rPr>
      <t>环境温度下气体密度</t>
    </r>
    <r>
      <rPr>
        <sz val="10"/>
        <rFont val="Arial Unicode MS"/>
        <charset val="134"/>
      </rPr>
      <t>ρ</t>
    </r>
    <r>
      <rPr>
        <vertAlign val="subscript"/>
        <sz val="10"/>
        <rFont val="Arial Unicode MS"/>
        <charset val="134"/>
      </rPr>
      <t>0</t>
    </r>
    <r>
      <rPr>
        <sz val="10"/>
        <rFont val="Arial Unicode MS"/>
        <charset val="134"/>
      </rPr>
      <t>（kg/m</t>
    </r>
    <r>
      <rPr>
        <vertAlign val="superscript"/>
        <sz val="10"/>
        <rFont val="Arial Unicode MS"/>
        <charset val="134"/>
      </rPr>
      <t>3</t>
    </r>
    <r>
      <rPr>
        <sz val="10"/>
        <rFont val="Arial Unicode MS"/>
        <charset val="134"/>
      </rPr>
      <t>）</t>
    </r>
  </si>
  <si>
    <r>
      <rPr>
        <sz val="11"/>
        <color theme="1"/>
        <rFont val="Arial Unicode MS"/>
        <charset val="134"/>
      </rPr>
      <t>M</t>
    </r>
    <r>
      <rPr>
        <sz val="8"/>
        <color theme="1"/>
        <rFont val="Arial Unicode MS"/>
        <charset val="134"/>
      </rPr>
      <t>ρ</t>
    </r>
  </si>
  <si>
    <t>公式计算排烟量</t>
  </si>
  <si>
    <r>
      <rPr>
        <sz val="10"/>
        <rFont val="宋体"/>
        <charset val="134"/>
      </rPr>
      <t>所有进气口的总面积</t>
    </r>
    <r>
      <rPr>
        <sz val="10"/>
        <rFont val="宋体"/>
        <charset val="134"/>
        <scheme val="minor"/>
      </rPr>
      <t>A</t>
    </r>
    <r>
      <rPr>
        <sz val="8"/>
        <rFont val="宋体"/>
        <charset val="134"/>
        <scheme val="minor"/>
      </rPr>
      <t>0</t>
    </r>
  </si>
  <si>
    <t>进气口有效面积</t>
  </si>
  <si>
    <r>
      <rPr>
        <sz val="10"/>
        <rFont val="Arial Unicode MS"/>
        <charset val="134"/>
      </rPr>
      <t>A</t>
    </r>
    <r>
      <rPr>
        <vertAlign val="subscript"/>
        <sz val="10"/>
        <rFont val="Arial Unicode MS"/>
        <charset val="134"/>
      </rPr>
      <t>0</t>
    </r>
    <r>
      <rPr>
        <sz val="10"/>
        <rFont val="Arial Unicode MS"/>
        <charset val="134"/>
      </rPr>
      <t>*0.6</t>
    </r>
  </si>
  <si>
    <r>
      <rPr>
        <sz val="10"/>
        <rFont val="宋体"/>
        <charset val="134"/>
      </rPr>
      <t>排烟窗下烟气厚度</t>
    </r>
    <r>
      <rPr>
        <sz val="10"/>
        <rFont val="Arial Unicode MS"/>
        <charset val="134"/>
      </rPr>
      <t>d</t>
    </r>
    <r>
      <rPr>
        <sz val="8"/>
        <rFont val="Arial Unicode MS"/>
        <charset val="134"/>
      </rPr>
      <t>b</t>
    </r>
  </si>
  <si>
    <r>
      <rPr>
        <sz val="10"/>
        <rFont val="宋体"/>
        <charset val="134"/>
      </rPr>
      <t>排烟口流量系数</t>
    </r>
    <r>
      <rPr>
        <sz val="10"/>
        <rFont val="Arial Unicode MS"/>
        <charset val="134"/>
      </rPr>
      <t>C</t>
    </r>
    <r>
      <rPr>
        <sz val="6"/>
        <rFont val="Arial Unicode MS"/>
        <charset val="134"/>
      </rPr>
      <t>V</t>
    </r>
  </si>
  <si>
    <r>
      <rPr>
        <sz val="10"/>
        <rFont val="Arial Unicode MS"/>
        <charset val="134"/>
      </rPr>
      <t>C</t>
    </r>
    <r>
      <rPr>
        <vertAlign val="subscript"/>
        <sz val="10"/>
        <rFont val="Arial Unicode MS"/>
        <charset val="134"/>
      </rPr>
      <t>V</t>
    </r>
    <r>
      <rPr>
        <sz val="10"/>
        <rFont val="Arial Unicode MS"/>
        <charset val="134"/>
      </rPr>
      <t>取0.5-0.7</t>
    </r>
  </si>
  <si>
    <r>
      <rPr>
        <sz val="10"/>
        <rFont val="Arial Unicode MS"/>
        <charset val="134"/>
      </rPr>
      <t>（A</t>
    </r>
    <r>
      <rPr>
        <vertAlign val="subscript"/>
        <sz val="10"/>
        <rFont val="Arial Unicode MS"/>
        <charset val="134"/>
      </rPr>
      <t>V</t>
    </r>
    <r>
      <rPr>
        <sz val="10"/>
        <rFont val="Arial Unicode MS"/>
        <charset val="134"/>
      </rPr>
      <t>*C</t>
    </r>
    <r>
      <rPr>
        <vertAlign val="subscript"/>
        <sz val="10"/>
        <rFont val="Arial Unicode MS"/>
        <charset val="134"/>
      </rPr>
      <t>V</t>
    </r>
    <r>
      <rPr>
        <sz val="10"/>
        <rFont val="Arial Unicode MS"/>
        <charset val="134"/>
      </rPr>
      <t>）</t>
    </r>
    <r>
      <rPr>
        <vertAlign val="superscript"/>
        <sz val="10"/>
        <rFont val="Arial Unicode MS"/>
        <charset val="134"/>
      </rPr>
      <t>2</t>
    </r>
  </si>
  <si>
    <r>
      <rPr>
        <sz val="8"/>
        <rFont val="Arial Unicode MS"/>
        <charset val="134"/>
      </rPr>
      <t>T</t>
    </r>
    <r>
      <rPr>
        <vertAlign val="superscript"/>
        <sz val="8"/>
        <rFont val="Arial Unicode MS"/>
        <charset val="134"/>
      </rPr>
      <t>2</t>
    </r>
    <r>
      <rPr>
        <sz val="8"/>
        <rFont val="Arial Unicode MS"/>
        <charset val="134"/>
      </rPr>
      <t>*(A</t>
    </r>
    <r>
      <rPr>
        <vertAlign val="subscript"/>
        <sz val="8"/>
        <rFont val="Arial Unicode MS"/>
        <charset val="134"/>
      </rPr>
      <t>0</t>
    </r>
    <r>
      <rPr>
        <sz val="8"/>
        <rFont val="Arial Unicode MS"/>
        <charset val="134"/>
      </rPr>
      <t>C</t>
    </r>
    <r>
      <rPr>
        <vertAlign val="subscript"/>
        <sz val="8"/>
        <rFont val="Arial Unicode MS"/>
        <charset val="134"/>
      </rPr>
      <t>0</t>
    </r>
    <r>
      <rPr>
        <sz val="8"/>
        <rFont val="Arial Unicode MS"/>
        <charset val="134"/>
      </rPr>
      <t>)</t>
    </r>
    <r>
      <rPr>
        <vertAlign val="superscript"/>
        <sz val="8"/>
        <rFont val="Arial Unicode MS"/>
        <charset val="134"/>
      </rPr>
      <t>2</t>
    </r>
    <r>
      <rPr>
        <sz val="8"/>
        <rFont val="Arial Unicode MS"/>
        <charset val="134"/>
      </rPr>
      <t>*M</t>
    </r>
    <r>
      <rPr>
        <vertAlign val="subscript"/>
        <sz val="8"/>
        <rFont val="Arial Unicode MS"/>
        <charset val="134"/>
      </rPr>
      <t>ρ</t>
    </r>
    <r>
      <rPr>
        <vertAlign val="superscript"/>
        <sz val="8"/>
        <rFont val="Arial Unicode MS"/>
        <charset val="134"/>
      </rPr>
      <t>2</t>
    </r>
    <r>
      <rPr>
        <sz val="8"/>
        <rFont val="Arial Unicode MS"/>
        <charset val="134"/>
      </rPr>
      <t>/((ρ</t>
    </r>
    <r>
      <rPr>
        <vertAlign val="subscript"/>
        <sz val="8"/>
        <rFont val="Arial Unicode MS"/>
        <charset val="134"/>
      </rPr>
      <t>0</t>
    </r>
    <r>
      <rPr>
        <vertAlign val="superscript"/>
        <sz val="8"/>
        <rFont val="Arial Unicode MS"/>
        <charset val="134"/>
      </rPr>
      <t>2</t>
    </r>
    <r>
      <rPr>
        <sz val="8"/>
        <rFont val="Arial Unicode MS"/>
        <charset val="134"/>
      </rPr>
      <t>*2gd</t>
    </r>
    <r>
      <rPr>
        <vertAlign val="subscript"/>
        <sz val="8"/>
        <rFont val="Arial Unicode MS"/>
        <charset val="134"/>
      </rPr>
      <t>b</t>
    </r>
    <r>
      <rPr>
        <sz val="8"/>
        <rFont val="Arial Unicode MS"/>
        <charset val="134"/>
      </rPr>
      <t>(A</t>
    </r>
    <r>
      <rPr>
        <vertAlign val="subscript"/>
        <sz val="8"/>
        <rFont val="Arial Unicode MS"/>
        <charset val="134"/>
      </rPr>
      <t>0</t>
    </r>
    <r>
      <rPr>
        <sz val="8"/>
        <rFont val="Arial Unicode MS"/>
        <charset val="134"/>
      </rPr>
      <t>C</t>
    </r>
    <r>
      <rPr>
        <vertAlign val="subscript"/>
        <sz val="8"/>
        <rFont val="Arial Unicode MS"/>
        <charset val="134"/>
      </rPr>
      <t>0</t>
    </r>
    <r>
      <rPr>
        <sz val="8"/>
        <rFont val="Arial Unicode MS"/>
        <charset val="134"/>
      </rPr>
      <t>)</t>
    </r>
    <r>
      <rPr>
        <vertAlign val="superscript"/>
        <sz val="8"/>
        <rFont val="Arial Unicode MS"/>
        <charset val="134"/>
      </rPr>
      <t>2</t>
    </r>
    <r>
      <rPr>
        <sz val="8"/>
        <rFont val="Arial Unicode MS"/>
        <charset val="134"/>
      </rPr>
      <t>-M</t>
    </r>
    <r>
      <rPr>
        <vertAlign val="subscript"/>
        <sz val="8"/>
        <rFont val="Arial Unicode MS"/>
        <charset val="134"/>
      </rPr>
      <t>ρ</t>
    </r>
    <r>
      <rPr>
        <vertAlign val="superscript"/>
        <sz val="8"/>
        <rFont val="Arial Unicode MS"/>
        <charset val="134"/>
      </rPr>
      <t>2</t>
    </r>
    <r>
      <rPr>
        <sz val="8"/>
        <rFont val="Arial Unicode MS"/>
        <charset val="134"/>
      </rPr>
      <t>)ΔTT</t>
    </r>
    <r>
      <rPr>
        <vertAlign val="subscript"/>
        <sz val="8"/>
        <rFont val="Arial Unicode MS"/>
        <charset val="134"/>
      </rPr>
      <t>0</t>
    </r>
    <r>
      <rPr>
        <sz val="8"/>
        <rFont val="Arial Unicode MS"/>
        <charset val="134"/>
      </rPr>
      <t>)</t>
    </r>
  </si>
  <si>
    <t>火灾达到稳态时热释放速率</t>
  </si>
  <si>
    <r>
      <rPr>
        <sz val="10"/>
        <rFont val="宋体"/>
        <charset val="134"/>
        <scheme val="minor"/>
      </rPr>
      <t>排烟口有效面积</t>
    </r>
    <r>
      <rPr>
        <sz val="10"/>
        <rFont val="Arial Unicode MS"/>
        <charset val="134"/>
      </rPr>
      <t>A</t>
    </r>
    <r>
      <rPr>
        <vertAlign val="subscript"/>
        <sz val="10"/>
        <rFont val="Arial Unicode MS"/>
        <charset val="134"/>
      </rPr>
      <t>V</t>
    </r>
    <r>
      <rPr>
        <sz val="10"/>
        <rFont val="Arial Unicode MS"/>
        <charset val="134"/>
      </rPr>
      <t>*C</t>
    </r>
    <r>
      <rPr>
        <vertAlign val="subscript"/>
        <sz val="10"/>
        <rFont val="Arial Unicode MS"/>
        <charset val="134"/>
      </rPr>
      <t>V</t>
    </r>
    <r>
      <rPr>
        <sz val="10"/>
        <rFont val="Arial Unicode MS"/>
        <charset val="134"/>
      </rPr>
      <t>（m</t>
    </r>
    <r>
      <rPr>
        <vertAlign val="superscript"/>
        <sz val="10"/>
        <rFont val="Arial Unicode MS"/>
        <charset val="134"/>
      </rPr>
      <t>2</t>
    </r>
    <r>
      <rPr>
        <sz val="10"/>
        <rFont val="Arial Unicode MS"/>
        <charset val="134"/>
      </rPr>
      <t>）</t>
    </r>
  </si>
  <si>
    <t>建筑类别</t>
  </si>
  <si>
    <t>喷淋设置情况</t>
  </si>
  <si>
    <t>热释放速率Q（MW）</t>
  </si>
  <si>
    <r>
      <rPr>
        <sz val="10"/>
        <rFont val="宋体"/>
        <charset val="134"/>
      </rPr>
      <t>排烟口的截面积</t>
    </r>
    <r>
      <rPr>
        <sz val="10"/>
        <rFont val="Arial Unicode MS"/>
        <charset val="134"/>
      </rPr>
      <t>A</t>
    </r>
    <r>
      <rPr>
        <vertAlign val="subscript"/>
        <sz val="10"/>
        <rFont val="Arial Unicode MS"/>
        <charset val="134"/>
      </rPr>
      <t>V</t>
    </r>
    <r>
      <rPr>
        <sz val="10"/>
        <rFont val="Arial Unicode MS"/>
        <charset val="134"/>
      </rPr>
      <t>（m</t>
    </r>
    <r>
      <rPr>
        <vertAlign val="superscript"/>
        <sz val="10"/>
        <rFont val="Arial Unicode MS"/>
        <charset val="134"/>
      </rPr>
      <t>2</t>
    </r>
    <r>
      <rPr>
        <sz val="10"/>
        <rFont val="Arial Unicode MS"/>
        <charset val="134"/>
      </rPr>
      <t>）</t>
    </r>
  </si>
  <si>
    <t>办公室、教室、
客房、走道</t>
  </si>
  <si>
    <t>无喷淋</t>
  </si>
  <si>
    <t>有喷淋</t>
  </si>
  <si>
    <t>机械排烟计算表</t>
  </si>
  <si>
    <t>商店、展览厅</t>
  </si>
  <si>
    <t>10.0</t>
  </si>
  <si>
    <t>3.0</t>
  </si>
  <si>
    <t>其他公共场所</t>
  </si>
  <si>
    <t>8.0</t>
  </si>
  <si>
    <t>2.5</t>
  </si>
  <si>
    <r>
      <rPr>
        <sz val="10"/>
        <rFont val="宋体"/>
        <charset val="134"/>
      </rPr>
      <t>排烟空间的建筑高度</t>
    </r>
    <r>
      <rPr>
        <sz val="10"/>
        <rFont val="Times New Roman"/>
        <charset val="134"/>
      </rPr>
      <t>H</t>
    </r>
    <r>
      <rPr>
        <sz val="10"/>
        <rFont val="宋体"/>
        <charset val="134"/>
      </rPr>
      <t>(m)</t>
    </r>
  </si>
  <si>
    <t>汽车库</t>
  </si>
  <si>
    <r>
      <rPr>
        <sz val="10"/>
        <rFont val="宋体"/>
        <charset val="134"/>
      </rPr>
      <t>最小清晰高度</t>
    </r>
    <r>
      <rPr>
        <sz val="10"/>
        <rFont val="Times New Roman"/>
        <charset val="134"/>
      </rPr>
      <t>Hq</t>
    </r>
    <r>
      <rPr>
        <sz val="10"/>
        <rFont val="宋体"/>
        <charset val="134"/>
      </rPr>
      <t>（</t>
    </r>
    <r>
      <rPr>
        <sz val="10"/>
        <rFont val="Times New Roman"/>
        <charset val="134"/>
      </rPr>
      <t>m</t>
    </r>
    <r>
      <rPr>
        <sz val="10"/>
        <rFont val="宋体"/>
        <charset val="134"/>
      </rPr>
      <t>）</t>
    </r>
  </si>
  <si>
    <t>1.5</t>
  </si>
  <si>
    <t>厂房</t>
  </si>
  <si>
    <t>仓库</t>
  </si>
  <si>
    <t>20.0</t>
  </si>
  <si>
    <t>4.0</t>
  </si>
  <si>
    <r>
      <rPr>
        <sz val="10"/>
        <rFont val="宋体"/>
        <charset val="134"/>
      </rPr>
      <t>烟缕质量流量</t>
    </r>
    <r>
      <rPr>
        <sz val="10"/>
        <rFont val="Times New Roman"/>
        <charset val="134"/>
      </rPr>
      <t>M</t>
    </r>
    <r>
      <rPr>
        <vertAlign val="subscript"/>
        <sz val="10"/>
        <rFont val="宋体"/>
        <charset val="134"/>
      </rPr>
      <t>ρ</t>
    </r>
    <r>
      <rPr>
        <sz val="10"/>
        <rFont val="宋体"/>
        <charset val="134"/>
      </rPr>
      <t>（</t>
    </r>
    <r>
      <rPr>
        <sz val="10"/>
        <rFont val="Times New Roman"/>
        <charset val="134"/>
      </rPr>
      <t>kg/s</t>
    </r>
    <r>
      <rPr>
        <sz val="10"/>
        <rFont val="宋体"/>
        <charset val="134"/>
      </rPr>
      <t>）</t>
    </r>
  </si>
  <si>
    <r>
      <rPr>
        <sz val="10"/>
        <rFont val="Arial Unicode MS"/>
        <charset val="134"/>
      </rPr>
      <t>Z&lt;Z1  M</t>
    </r>
    <r>
      <rPr>
        <vertAlign val="subscript"/>
        <sz val="10"/>
        <rFont val="Arial Unicode MS"/>
        <charset val="134"/>
      </rPr>
      <t>ρ</t>
    </r>
    <r>
      <rPr>
        <sz val="10"/>
        <rFont val="Arial Unicode MS"/>
        <charset val="134"/>
      </rPr>
      <t>=0.032Qc</t>
    </r>
    <r>
      <rPr>
        <vertAlign val="superscript"/>
        <sz val="10"/>
        <rFont val="Arial Unicode MS"/>
        <charset val="134"/>
      </rPr>
      <t>3/5</t>
    </r>
    <r>
      <rPr>
        <sz val="10"/>
        <rFont val="Arial Unicode MS"/>
        <charset val="134"/>
      </rPr>
      <t>Z 
 Z&gt;Z1  M</t>
    </r>
    <r>
      <rPr>
        <vertAlign val="subscript"/>
        <sz val="10"/>
        <rFont val="Arial Unicode MS"/>
        <charset val="134"/>
      </rPr>
      <t>ρ</t>
    </r>
    <r>
      <rPr>
        <sz val="10"/>
        <rFont val="Arial Unicode MS"/>
        <charset val="134"/>
      </rPr>
      <t>=0.071Qc</t>
    </r>
    <r>
      <rPr>
        <vertAlign val="superscript"/>
        <sz val="10"/>
        <rFont val="Arial Unicode MS"/>
        <charset val="134"/>
      </rPr>
      <t>1/3</t>
    </r>
    <r>
      <rPr>
        <sz val="10"/>
        <rFont val="Arial Unicode MS"/>
        <charset val="134"/>
      </rPr>
      <t>Z</t>
    </r>
    <r>
      <rPr>
        <vertAlign val="superscript"/>
        <sz val="10"/>
        <rFont val="Arial Unicode MS"/>
        <charset val="134"/>
      </rPr>
      <t>5/3</t>
    </r>
    <r>
      <rPr>
        <sz val="10"/>
        <rFont val="Arial Unicode MS"/>
        <charset val="134"/>
      </rPr>
      <t>+0.0018Q</t>
    </r>
    <r>
      <rPr>
        <vertAlign val="subscript"/>
        <sz val="10"/>
        <rFont val="Arial Unicode MS"/>
        <charset val="134"/>
      </rPr>
      <t>C</t>
    </r>
  </si>
  <si>
    <r>
      <rPr>
        <sz val="9"/>
        <color theme="1"/>
        <rFont val="宋体"/>
        <charset val="134"/>
        <scheme val="minor"/>
      </rPr>
      <t>中庭</t>
    </r>
    <r>
      <rPr>
        <sz val="9"/>
        <color rgb="FFFF0000"/>
        <rFont val="宋体"/>
        <charset val="134"/>
        <scheme val="minor"/>
      </rPr>
      <t>（参考上海技术规程）</t>
    </r>
  </si>
  <si>
    <r>
      <rPr>
        <sz val="10"/>
        <rFont val="宋体"/>
        <charset val="134"/>
      </rPr>
      <t>环境绝对温度</t>
    </r>
    <r>
      <rPr>
        <sz val="10"/>
        <rFont val="Times New Roman"/>
        <charset val="134"/>
      </rPr>
      <t>T</t>
    </r>
    <r>
      <rPr>
        <vertAlign val="subscript"/>
        <sz val="10"/>
        <rFont val="Times New Roman"/>
        <charset val="134"/>
      </rPr>
      <t>0</t>
    </r>
    <r>
      <rPr>
        <sz val="10"/>
        <rFont val="宋体"/>
        <charset val="134"/>
      </rPr>
      <t>（</t>
    </r>
    <r>
      <rPr>
        <sz val="10"/>
        <rFont val="Times New Roman"/>
        <charset val="134"/>
      </rPr>
      <t>K</t>
    </r>
    <r>
      <rPr>
        <sz val="10"/>
        <rFont val="宋体"/>
        <charset val="134"/>
      </rPr>
      <t>）</t>
    </r>
  </si>
  <si>
    <t>注：设置自动喷水灭火系统的场所，其室内净高大于8m时，应按无喷淋场所对待</t>
  </si>
  <si>
    <r>
      <rPr>
        <sz val="10"/>
        <rFont val="宋体"/>
        <charset val="134"/>
      </rPr>
      <t>烟气平均温度与环境温度的差Δ</t>
    </r>
    <r>
      <rPr>
        <sz val="10"/>
        <rFont val="Times New Roman"/>
        <charset val="134"/>
      </rPr>
      <t>T</t>
    </r>
  </si>
  <si>
    <r>
      <rPr>
        <sz val="10"/>
        <rFont val="宋体"/>
        <charset val="134"/>
      </rPr>
      <t>烟气绝对温度</t>
    </r>
    <r>
      <rPr>
        <sz val="10"/>
        <rFont val="Times New Roman"/>
        <charset val="134"/>
      </rPr>
      <t>T</t>
    </r>
    <r>
      <rPr>
        <sz val="10"/>
        <rFont val="宋体"/>
        <charset val="134"/>
      </rPr>
      <t>（</t>
    </r>
    <r>
      <rPr>
        <sz val="10"/>
        <rFont val="Times New Roman"/>
        <charset val="134"/>
      </rPr>
      <t>K</t>
    </r>
    <r>
      <rPr>
        <sz val="10"/>
        <rFont val="宋体"/>
        <charset val="134"/>
      </rPr>
      <t>）</t>
    </r>
  </si>
  <si>
    <r>
      <rPr>
        <sz val="10"/>
        <rFont val="宋体"/>
        <charset val="134"/>
      </rPr>
      <t>环境温度下气体密度ρ</t>
    </r>
    <r>
      <rPr>
        <vertAlign val="subscript"/>
        <sz val="10"/>
        <rFont val="Times New Roman"/>
        <charset val="134"/>
      </rPr>
      <t>0</t>
    </r>
    <r>
      <rPr>
        <sz val="10"/>
        <rFont val="宋体"/>
        <charset val="134"/>
      </rPr>
      <t>（</t>
    </r>
    <r>
      <rPr>
        <sz val="10"/>
        <rFont val="Times New Roman"/>
        <charset val="134"/>
      </rPr>
      <t>kg/m</t>
    </r>
    <r>
      <rPr>
        <vertAlign val="superscript"/>
        <sz val="10"/>
        <rFont val="Times New Roman"/>
        <charset val="134"/>
      </rPr>
      <t>3</t>
    </r>
    <r>
      <rPr>
        <sz val="10"/>
        <rFont val="宋体"/>
        <charset val="134"/>
      </rPr>
      <t>）</t>
    </r>
  </si>
  <si>
    <t>公共建筑、工业建筑中空间净高大于6m场所的
计算排烟量及自然排烟窗（口）部风速</t>
  </si>
  <si>
    <r>
      <rPr>
        <sz val="10"/>
        <rFont val="宋体"/>
        <charset val="134"/>
      </rPr>
      <t>排烟量</t>
    </r>
    <r>
      <rPr>
        <sz val="10"/>
        <rFont val="Times New Roman"/>
        <charset val="134"/>
      </rPr>
      <t>V</t>
    </r>
    <r>
      <rPr>
        <sz val="10"/>
        <rFont val="宋体"/>
        <charset val="134"/>
      </rPr>
      <t>（</t>
    </r>
    <r>
      <rPr>
        <sz val="10"/>
        <rFont val="Times New Roman"/>
        <charset val="134"/>
      </rPr>
      <t>m</t>
    </r>
    <r>
      <rPr>
        <vertAlign val="superscript"/>
        <sz val="10"/>
        <rFont val="Times New Roman"/>
        <charset val="134"/>
      </rPr>
      <t>3</t>
    </r>
    <r>
      <rPr>
        <sz val="10"/>
        <rFont val="Times New Roman"/>
        <charset val="134"/>
      </rPr>
      <t>/s</t>
    </r>
    <r>
      <rPr>
        <sz val="10"/>
        <rFont val="宋体"/>
        <charset val="134"/>
      </rPr>
      <t>）</t>
    </r>
  </si>
  <si>
    <r>
      <rPr>
        <sz val="10"/>
        <rFont val="Arial Unicode MS"/>
        <charset val="134"/>
      </rPr>
      <t>V=(M</t>
    </r>
    <r>
      <rPr>
        <vertAlign val="subscript"/>
        <sz val="10"/>
        <rFont val="Arial Unicode MS"/>
        <charset val="134"/>
      </rPr>
      <t>ρ</t>
    </r>
    <r>
      <rPr>
        <sz val="10"/>
        <rFont val="Arial Unicode MS"/>
        <charset val="134"/>
      </rPr>
      <t>T)/(ρ</t>
    </r>
    <r>
      <rPr>
        <vertAlign val="subscript"/>
        <sz val="10"/>
        <rFont val="Arial Unicode MS"/>
        <charset val="134"/>
      </rPr>
      <t>0</t>
    </r>
    <r>
      <rPr>
        <sz val="10"/>
        <rFont val="Arial Unicode MS"/>
        <charset val="134"/>
      </rPr>
      <t>T</t>
    </r>
    <r>
      <rPr>
        <vertAlign val="subscript"/>
        <sz val="10"/>
        <rFont val="Arial Unicode MS"/>
        <charset val="134"/>
      </rPr>
      <t>0</t>
    </r>
    <r>
      <rPr>
        <sz val="10"/>
        <rFont val="Arial Unicode MS"/>
        <charset val="134"/>
      </rPr>
      <t>)</t>
    </r>
  </si>
  <si>
    <r>
      <rPr>
        <sz val="10"/>
        <rFont val="宋体"/>
        <charset val="134"/>
      </rPr>
      <t>排烟量（</t>
    </r>
    <r>
      <rPr>
        <sz val="10"/>
        <rFont val="Times New Roman"/>
        <charset val="134"/>
      </rPr>
      <t>m</t>
    </r>
    <r>
      <rPr>
        <vertAlign val="superscript"/>
        <sz val="10"/>
        <rFont val="Times New Roman"/>
        <charset val="134"/>
      </rPr>
      <t>3</t>
    </r>
    <r>
      <rPr>
        <sz val="10"/>
        <rFont val="Times New Roman"/>
        <charset val="134"/>
      </rPr>
      <t>/h</t>
    </r>
    <r>
      <rPr>
        <sz val="10"/>
        <rFont val="宋体"/>
        <charset val="134"/>
      </rPr>
      <t>）</t>
    </r>
  </si>
  <si>
    <t>空间净高
（m)</t>
  </si>
  <si>
    <r>
      <rPr>
        <sz val="11"/>
        <color theme="1"/>
        <rFont val="宋体"/>
        <charset val="134"/>
        <scheme val="minor"/>
      </rPr>
      <t>办公室、学校
（x10</t>
    </r>
    <r>
      <rPr>
        <vertAlign val="superscript"/>
        <sz val="11"/>
        <color theme="1"/>
        <rFont val="宋体"/>
        <charset val="134"/>
        <scheme val="minor"/>
      </rPr>
      <t>4</t>
    </r>
    <r>
      <rPr>
        <sz val="11"/>
        <color theme="1"/>
        <rFont val="宋体"/>
        <charset val="134"/>
        <scheme val="minor"/>
      </rPr>
      <t>m³/h）</t>
    </r>
  </si>
  <si>
    <r>
      <rPr>
        <sz val="11"/>
        <color theme="1"/>
        <rFont val="宋体"/>
        <charset val="134"/>
        <scheme val="minor"/>
      </rPr>
      <t>商店、展览厅
（x10</t>
    </r>
    <r>
      <rPr>
        <vertAlign val="superscript"/>
        <sz val="11"/>
        <color theme="1"/>
        <rFont val="宋体"/>
        <charset val="134"/>
        <scheme val="minor"/>
      </rPr>
      <t>4</t>
    </r>
    <r>
      <rPr>
        <sz val="11"/>
        <color theme="1"/>
        <rFont val="宋体"/>
        <charset val="134"/>
        <scheme val="minor"/>
      </rPr>
      <t>m³/h）</t>
    </r>
  </si>
  <si>
    <r>
      <rPr>
        <sz val="11"/>
        <color theme="1"/>
        <rFont val="宋体"/>
        <charset val="134"/>
        <scheme val="minor"/>
      </rPr>
      <t>厂房、其他公共建筑
（x10</t>
    </r>
    <r>
      <rPr>
        <vertAlign val="superscript"/>
        <sz val="11"/>
        <color theme="1"/>
        <rFont val="宋体"/>
        <charset val="134"/>
        <scheme val="minor"/>
      </rPr>
      <t>4</t>
    </r>
    <r>
      <rPr>
        <sz val="11"/>
        <color theme="1"/>
        <rFont val="宋体"/>
        <charset val="134"/>
        <scheme val="minor"/>
      </rPr>
      <t>m³/h）</t>
    </r>
  </si>
  <si>
    <t>仓库
（x104m³/h）</t>
  </si>
  <si>
    <r>
      <rPr>
        <sz val="10"/>
        <rFont val="宋体"/>
        <charset val="134"/>
      </rPr>
      <t>排烟风机排烟量（</t>
    </r>
    <r>
      <rPr>
        <sz val="10"/>
        <rFont val="Times New Roman"/>
        <charset val="134"/>
      </rPr>
      <t>m</t>
    </r>
    <r>
      <rPr>
        <vertAlign val="superscript"/>
        <sz val="10"/>
        <rFont val="Times New Roman"/>
        <charset val="134"/>
      </rPr>
      <t>3</t>
    </r>
    <r>
      <rPr>
        <sz val="10"/>
        <rFont val="Times New Roman"/>
        <charset val="134"/>
      </rPr>
      <t>/h</t>
    </r>
    <r>
      <rPr>
        <sz val="10"/>
        <rFont val="宋体"/>
        <charset val="134"/>
      </rPr>
      <t>）</t>
    </r>
  </si>
  <si>
    <t>6.0</t>
  </si>
  <si>
    <t>15.0</t>
  </si>
  <si>
    <t>7.0</t>
  </si>
  <si>
    <t>30.1</t>
  </si>
  <si>
    <t>9.3</t>
  </si>
  <si>
    <t>8.2</t>
  </si>
  <si>
    <t>32.8</t>
  </si>
  <si>
    <t>10.8</t>
  </si>
  <si>
    <t>18.9</t>
  </si>
  <si>
    <t>9.6</t>
  </si>
  <si>
    <t>35.4</t>
  </si>
  <si>
    <t>12.4</t>
  </si>
  <si>
    <t>9.0</t>
  </si>
  <si>
    <t>21.1</t>
  </si>
  <si>
    <t>11.1</t>
  </si>
  <si>
    <t>38.5</t>
  </si>
  <si>
    <t>14.2</t>
  </si>
  <si>
    <t>自然排烟侧窗（口）部风速（m/s)</t>
  </si>
  <si>
    <t>注：建筑空间净高小于或等于6m的场所，其排烟量应按不小于60m³/（h·m²）计算，且取值不小于15000m³/h，或设置有效面积不小于该房间建筑面积2%的自然排烟口</t>
  </si>
  <si>
    <t>注：1.建筑空间净高大于9m的，按9m取值，建筑空间净高位于表中两个高度之间的，按线性插值法取值；
      表中建筑空间净高为6m处的各排烟量值为线性插值法的计算基准值。
2.当采用自然排烟方式时，储烟仓厚度应大于房间净高的20%；自然排烟窗（口）面积=计算排烟量/自然排烟窗（口）处速；
      当采用顶开窗排烟时，其自然排烟窗（口）的风速可按侧窗口部风速的1.4倍计。</t>
  </si>
  <si>
    <t>公共建筑、工业建筑防烟分区的最大允许面积
及其长边最大允许长度</t>
  </si>
  <si>
    <t>空间净高H（m）</t>
  </si>
  <si>
    <t>最大允许面积</t>
  </si>
  <si>
    <t>长边最大允许长度</t>
  </si>
  <si>
    <t>H≤3.0</t>
  </si>
  <si>
    <t>3.0＜H≤6.0</t>
  </si>
  <si>
    <t>H＞6.0</t>
  </si>
  <si>
    <r>
      <rPr>
        <sz val="9"/>
        <color theme="1"/>
        <rFont val="宋体"/>
        <charset val="134"/>
        <scheme val="minor"/>
      </rPr>
      <t>60m；</t>
    </r>
    <r>
      <rPr>
        <sz val="8"/>
        <color theme="1"/>
        <rFont val="宋体"/>
        <charset val="134"/>
        <scheme val="minor"/>
      </rPr>
      <t>具有自然对流条件时，不应大于75m</t>
    </r>
  </si>
  <si>
    <t>公共建筑冷负荷估算（空调面积）</t>
  </si>
  <si>
    <t>住宅空调负荷参考值</t>
  </si>
  <si>
    <t>功能区域</t>
  </si>
  <si>
    <t>估算单位（W/㎡）</t>
  </si>
  <si>
    <t>名称</t>
  </si>
  <si>
    <t>分类</t>
  </si>
  <si>
    <t>夏季室内温度</t>
  </si>
  <si>
    <t>冷负荷指标</t>
  </si>
  <si>
    <t>客房、住宅、公寓</t>
  </si>
  <si>
    <t>110~140,150</t>
  </si>
  <si>
    <t>洋房</t>
  </si>
  <si>
    <t>标准层</t>
  </si>
  <si>
    <r>
      <rPr>
        <sz val="12"/>
        <color indexed="8"/>
        <rFont val="宋体"/>
        <charset val="134"/>
      </rPr>
      <t>2</t>
    </r>
    <r>
      <rPr>
        <sz val="12"/>
        <color indexed="8"/>
        <rFont val="宋体"/>
        <charset val="134"/>
      </rPr>
      <t>6~28</t>
    </r>
  </si>
  <si>
    <r>
      <rPr>
        <sz val="12"/>
        <color indexed="8"/>
        <rFont val="宋体"/>
        <charset val="134"/>
      </rPr>
      <t>1</t>
    </r>
    <r>
      <rPr>
        <sz val="12"/>
        <color indexed="8"/>
        <rFont val="宋体"/>
        <charset val="134"/>
      </rPr>
      <t>50~180</t>
    </r>
  </si>
  <si>
    <t>地下公共部位</t>
  </si>
  <si>
    <r>
      <rPr>
        <sz val="12"/>
        <color indexed="8"/>
        <rFont val="宋体"/>
        <charset val="134"/>
      </rPr>
      <t>1</t>
    </r>
    <r>
      <rPr>
        <sz val="12"/>
        <color indexed="8"/>
        <rFont val="宋体"/>
        <charset val="134"/>
      </rPr>
      <t>00~110</t>
    </r>
  </si>
  <si>
    <t>顶层、西晒、两面外墙</t>
  </si>
  <si>
    <r>
      <rPr>
        <sz val="12"/>
        <color indexed="8"/>
        <rFont val="宋体"/>
        <charset val="134"/>
      </rPr>
      <t>1</t>
    </r>
    <r>
      <rPr>
        <sz val="12"/>
        <color indexed="8"/>
        <rFont val="宋体"/>
        <charset val="134"/>
      </rPr>
      <t>80~220</t>
    </r>
  </si>
  <si>
    <t>地下餐饮</t>
  </si>
  <si>
    <r>
      <rPr>
        <sz val="12"/>
        <color indexed="8"/>
        <rFont val="宋体"/>
        <charset val="134"/>
      </rPr>
      <t>3</t>
    </r>
    <r>
      <rPr>
        <sz val="12"/>
        <color indexed="8"/>
        <rFont val="宋体"/>
        <charset val="134"/>
      </rPr>
      <t>00~330</t>
    </r>
  </si>
  <si>
    <t>别墅</t>
  </si>
  <si>
    <t>一面外墙卧室</t>
  </si>
  <si>
    <r>
      <rPr>
        <sz val="12"/>
        <color indexed="8"/>
        <rFont val="宋体"/>
        <charset val="134"/>
      </rPr>
      <t>1</t>
    </r>
    <r>
      <rPr>
        <sz val="12"/>
        <color indexed="8"/>
        <rFont val="宋体"/>
        <charset val="134"/>
      </rPr>
      <t>50~200</t>
    </r>
  </si>
  <si>
    <t>地下超市</t>
  </si>
  <si>
    <r>
      <rPr>
        <sz val="12"/>
        <color indexed="8"/>
        <rFont val="宋体"/>
        <charset val="134"/>
      </rPr>
      <t>2</t>
    </r>
    <r>
      <rPr>
        <sz val="12"/>
        <color indexed="8"/>
        <rFont val="宋体"/>
        <charset val="134"/>
      </rPr>
      <t>50~280</t>
    </r>
  </si>
  <si>
    <t>两面外墙卧室</t>
  </si>
  <si>
    <r>
      <rPr>
        <sz val="12"/>
        <color indexed="8"/>
        <rFont val="宋体"/>
        <charset val="134"/>
      </rPr>
      <t>1</t>
    </r>
    <r>
      <rPr>
        <sz val="12"/>
        <color indexed="8"/>
        <rFont val="宋体"/>
        <charset val="134"/>
      </rPr>
      <t>80~250</t>
    </r>
  </si>
  <si>
    <t>地下商业</t>
  </si>
  <si>
    <r>
      <rPr>
        <sz val="12"/>
        <color indexed="8"/>
        <rFont val="宋体"/>
        <charset val="134"/>
      </rPr>
      <t>2</t>
    </r>
    <r>
      <rPr>
        <sz val="12"/>
        <color indexed="8"/>
        <rFont val="宋体"/>
        <charset val="134"/>
      </rPr>
      <t>00~220</t>
    </r>
  </si>
  <si>
    <t>顶层房间</t>
  </si>
  <si>
    <r>
      <rPr>
        <sz val="12"/>
        <color indexed="8"/>
        <rFont val="宋体"/>
        <charset val="134"/>
      </rPr>
      <t>2</t>
    </r>
    <r>
      <rPr>
        <sz val="12"/>
        <color indexed="8"/>
        <rFont val="宋体"/>
        <charset val="134"/>
      </rPr>
      <t>00~350</t>
    </r>
  </si>
  <si>
    <t>办公</t>
  </si>
  <si>
    <r>
      <rPr>
        <sz val="12"/>
        <color indexed="8"/>
        <rFont val="宋体"/>
        <charset val="134"/>
      </rPr>
      <t>1</t>
    </r>
    <r>
      <rPr>
        <sz val="12"/>
        <color indexed="8"/>
        <rFont val="宋体"/>
        <charset val="134"/>
      </rPr>
      <t>30~170,180</t>
    </r>
  </si>
  <si>
    <t>餐厅、客厅</t>
  </si>
  <si>
    <t>小会议室</t>
  </si>
  <si>
    <r>
      <rPr>
        <sz val="12"/>
        <color indexed="8"/>
        <rFont val="宋体"/>
        <charset val="134"/>
      </rPr>
      <t>2</t>
    </r>
    <r>
      <rPr>
        <sz val="12"/>
        <color indexed="8"/>
        <rFont val="宋体"/>
        <charset val="134"/>
      </rPr>
      <t>00~300,230</t>
    </r>
  </si>
  <si>
    <t>中庭、接待</t>
  </si>
  <si>
    <r>
      <rPr>
        <sz val="12"/>
        <color indexed="8"/>
        <rFont val="宋体"/>
        <charset val="134"/>
      </rPr>
      <t>1</t>
    </r>
    <r>
      <rPr>
        <sz val="12"/>
        <color indexed="8"/>
        <rFont val="宋体"/>
        <charset val="134"/>
      </rPr>
      <t>10~150</t>
    </r>
  </si>
  <si>
    <t>计算机房、网吧</t>
  </si>
  <si>
    <r>
      <rPr>
        <sz val="12"/>
        <color indexed="8"/>
        <rFont val="宋体"/>
        <charset val="134"/>
      </rPr>
      <t>2</t>
    </r>
    <r>
      <rPr>
        <sz val="12"/>
        <color indexed="8"/>
        <rFont val="宋体"/>
        <charset val="134"/>
      </rPr>
      <t>30~400</t>
    </r>
  </si>
  <si>
    <t>图书馆</t>
  </si>
  <si>
    <r>
      <rPr>
        <sz val="12"/>
        <color indexed="8"/>
        <rFont val="宋体"/>
        <charset val="134"/>
      </rPr>
      <t>9</t>
    </r>
    <r>
      <rPr>
        <sz val="12"/>
        <color indexed="8"/>
        <rFont val="宋体"/>
        <charset val="134"/>
      </rPr>
      <t>0~130</t>
    </r>
  </si>
  <si>
    <t>报告厅</t>
  </si>
  <si>
    <t>展厅、陈列室</t>
  </si>
  <si>
    <r>
      <rPr>
        <sz val="12"/>
        <color indexed="8"/>
        <rFont val="宋体"/>
        <charset val="134"/>
      </rPr>
      <t>1</t>
    </r>
    <r>
      <rPr>
        <sz val="12"/>
        <color indexed="8"/>
        <rFont val="宋体"/>
        <charset val="134"/>
      </rPr>
      <t>30~200</t>
    </r>
  </si>
  <si>
    <t>地暖负荷选定
估算华东地区经验值：120~150W/㎡</t>
  </si>
  <si>
    <t>舞厅</t>
  </si>
  <si>
    <t>住宅</t>
  </si>
  <si>
    <t>健身房</t>
  </si>
  <si>
    <t>客餐厅</t>
  </si>
  <si>
    <t>120~140</t>
  </si>
  <si>
    <r>
      <rPr>
        <sz val="12"/>
        <color indexed="8"/>
        <rFont val="宋体"/>
        <charset val="134"/>
      </rPr>
      <t>1</t>
    </r>
    <r>
      <rPr>
        <sz val="12"/>
        <color indexed="8"/>
        <rFont val="宋体"/>
        <charset val="134"/>
      </rPr>
      <t>.别墅的顶层负荷要大于中间层或底层。取上限。</t>
    </r>
  </si>
  <si>
    <t>理发店、美容院</t>
  </si>
  <si>
    <t>主卧室</t>
  </si>
  <si>
    <r>
      <rPr>
        <sz val="12"/>
        <color indexed="8"/>
        <rFont val="宋体"/>
        <charset val="134"/>
      </rPr>
      <t>1</t>
    </r>
    <r>
      <rPr>
        <sz val="12"/>
        <color indexed="8"/>
        <rFont val="宋体"/>
        <charset val="134"/>
      </rPr>
      <t>20~140</t>
    </r>
  </si>
  <si>
    <r>
      <rPr>
        <sz val="12"/>
        <color indexed="8"/>
        <rFont val="宋体"/>
        <charset val="134"/>
      </rPr>
      <t>2</t>
    </r>
    <r>
      <rPr>
        <sz val="12"/>
        <color indexed="8"/>
        <rFont val="宋体"/>
        <charset val="134"/>
      </rPr>
      <t>.朝向偏西北的负荷相对较大，取中间值上限。</t>
    </r>
  </si>
  <si>
    <t>酒吧</t>
  </si>
  <si>
    <t>客卧</t>
  </si>
  <si>
    <r>
      <rPr>
        <sz val="12"/>
        <color indexed="8"/>
        <rFont val="宋体"/>
        <charset val="134"/>
      </rPr>
      <t>3</t>
    </r>
    <r>
      <rPr>
        <sz val="12"/>
        <color indexed="8"/>
        <rFont val="宋体"/>
        <charset val="134"/>
      </rPr>
      <t>.对于外墙较多，面积较大或者玻璃面积较大做负荷计算。</t>
    </r>
  </si>
  <si>
    <t>教室</t>
  </si>
  <si>
    <t>书房</t>
  </si>
  <si>
    <t>120~130</t>
  </si>
  <si>
    <r>
      <rPr>
        <sz val="12"/>
        <color indexed="8"/>
        <rFont val="宋体"/>
        <charset val="134"/>
      </rPr>
      <t>4</t>
    </r>
    <r>
      <rPr>
        <sz val="12"/>
        <color indexed="8"/>
        <rFont val="宋体"/>
        <charset val="134"/>
      </rPr>
      <t>.卫生间地暖负荷采用160W/㎡，并尽量多铺地暖面积</t>
    </r>
  </si>
  <si>
    <t>5.主管管长热损失系数：主管长&lt;15m,取值1.05；15m&lt;主管长&lt;30m，取值1.1</t>
  </si>
  <si>
    <t>西餐厅</t>
  </si>
  <si>
    <r>
      <rPr>
        <sz val="12"/>
        <color indexed="8"/>
        <rFont val="宋体"/>
        <charset val="134"/>
      </rPr>
      <t>2</t>
    </r>
    <r>
      <rPr>
        <sz val="12"/>
        <color indexed="8"/>
        <rFont val="宋体"/>
        <charset val="134"/>
      </rPr>
      <t>00~300,250</t>
    </r>
  </si>
  <si>
    <r>
      <rPr>
        <sz val="12"/>
        <color indexed="8"/>
        <rFont val="宋体"/>
        <charset val="134"/>
      </rPr>
      <t>130</t>
    </r>
    <r>
      <rPr>
        <sz val="12"/>
        <color indexed="8"/>
        <rFont val="宋体"/>
        <charset val="134"/>
      </rPr>
      <t>~150</t>
    </r>
  </si>
  <si>
    <t>中餐厅</t>
  </si>
  <si>
    <r>
      <rPr>
        <sz val="12"/>
        <color indexed="8"/>
        <rFont val="宋体"/>
        <charset val="134"/>
      </rPr>
      <t>2</t>
    </r>
    <r>
      <rPr>
        <sz val="12"/>
        <color indexed="8"/>
        <rFont val="宋体"/>
        <charset val="134"/>
      </rPr>
      <t>50~450,300</t>
    </r>
  </si>
  <si>
    <r>
      <rPr>
        <sz val="12"/>
        <color indexed="8"/>
        <rFont val="宋体"/>
        <charset val="134"/>
      </rPr>
      <t>1</t>
    </r>
    <r>
      <rPr>
        <sz val="12"/>
        <color indexed="8"/>
        <rFont val="宋体"/>
        <charset val="134"/>
      </rPr>
      <t>20`140</t>
    </r>
  </si>
  <si>
    <t>火锅城、烧烤</t>
  </si>
  <si>
    <r>
      <rPr>
        <sz val="12"/>
        <color indexed="8"/>
        <rFont val="宋体"/>
        <charset val="134"/>
      </rPr>
      <t>4</t>
    </r>
    <r>
      <rPr>
        <sz val="12"/>
        <color indexed="8"/>
        <rFont val="宋体"/>
        <charset val="134"/>
      </rPr>
      <t>50~700,400</t>
    </r>
  </si>
  <si>
    <t>自助餐厅</t>
  </si>
  <si>
    <r>
      <rPr>
        <sz val="12"/>
        <color indexed="8"/>
        <rFont val="宋体"/>
        <charset val="134"/>
      </rPr>
      <t>1</t>
    </r>
    <r>
      <rPr>
        <sz val="12"/>
        <color indexed="8"/>
        <rFont val="宋体"/>
        <charset val="134"/>
      </rPr>
      <t>20~130</t>
    </r>
  </si>
  <si>
    <t>比赛馆</t>
  </si>
  <si>
    <t>休息厅</t>
  </si>
  <si>
    <t>贵宾厅</t>
  </si>
  <si>
    <t>电影院观众厅</t>
  </si>
  <si>
    <t>电影院休息厅</t>
  </si>
  <si>
    <t>电影院化妆室</t>
  </si>
  <si>
    <t>小商店</t>
  </si>
  <si>
    <r>
      <rPr>
        <sz val="12"/>
        <color indexed="8"/>
        <rFont val="宋体"/>
        <charset val="134"/>
      </rPr>
      <t>1</t>
    </r>
    <r>
      <rPr>
        <sz val="12"/>
        <color indexed="8"/>
        <rFont val="宋体"/>
        <charset val="134"/>
      </rPr>
      <t>80~270</t>
    </r>
  </si>
  <si>
    <t>商场底层</t>
  </si>
  <si>
    <t>商场二层</t>
  </si>
  <si>
    <t>商场三层以上</t>
  </si>
  <si>
    <t>高级病房</t>
  </si>
  <si>
    <t>一般手术室</t>
  </si>
  <si>
    <t>洁净手术室</t>
  </si>
  <si>
    <t>新风量标准</t>
  </si>
  <si>
    <t>房间类型</t>
  </si>
  <si>
    <t>新风量</t>
  </si>
  <si>
    <t>宾馆类</t>
  </si>
  <si>
    <t>宾馆客房</t>
  </si>
  <si>
    <t>30~50</t>
  </si>
  <si>
    <t>3.0.6公共建筑主要房间没人所需最小新风量m³/(h^人）</t>
  </si>
  <si>
    <t>6.2.6旅馆建筑室内暖通设计计算参数</t>
  </si>
  <si>
    <t>接待室</t>
  </si>
  <si>
    <t>建筑房间类型</t>
  </si>
  <si>
    <t>房间等级和房间名称</t>
  </si>
  <si>
    <t>夏季</t>
  </si>
  <si>
    <t>冬季</t>
  </si>
  <si>
    <t>新风量L
【m³/(h^人）】</t>
  </si>
  <si>
    <t>餐厅/宴会厅</t>
  </si>
  <si>
    <t>15~30</t>
  </si>
  <si>
    <t>办公室</t>
  </si>
  <si>
    <t>空气温度</t>
  </si>
  <si>
    <t>相对湿度</t>
  </si>
  <si>
    <t>咖啡厅</t>
  </si>
  <si>
    <r>
      <rPr>
        <sz val="12"/>
        <color indexed="8"/>
        <rFont val="宋体"/>
        <charset val="134"/>
      </rPr>
      <t>2</t>
    </r>
    <r>
      <rPr>
        <sz val="12"/>
        <color indexed="8"/>
        <rFont val="宋体"/>
        <charset val="134"/>
      </rPr>
      <t>0~50</t>
    </r>
  </si>
  <si>
    <t>客房</t>
  </si>
  <si>
    <t>一级</t>
  </si>
  <si>
    <t>26~28</t>
  </si>
  <si>
    <t>┄</t>
  </si>
  <si>
    <t>18~28</t>
  </si>
  <si>
    <t>多功能厅</t>
  </si>
  <si>
    <t>15~25</t>
  </si>
  <si>
    <t>大堂、四季厅</t>
  </si>
  <si>
    <t>二级</t>
  </si>
  <si>
    <t>≦65</t>
  </si>
  <si>
    <t>19~21</t>
  </si>
  <si>
    <t>≧30</t>
  </si>
  <si>
    <t>商务中心</t>
  </si>
  <si>
    <t>10~20</t>
  </si>
  <si>
    <t>三级</t>
  </si>
  <si>
    <t>25~27</t>
  </si>
  <si>
    <t>≦60</t>
  </si>
  <si>
    <t>20~22</t>
  </si>
  <si>
    <t>≧35</t>
  </si>
  <si>
    <t>门厅/大堂</t>
  </si>
  <si>
    <t>3.0.6-2居住建筑设计最小换气次数</t>
  </si>
  <si>
    <t>四级</t>
  </si>
  <si>
    <t>24~26</t>
  </si>
  <si>
    <t>21~23</t>
  </si>
  <si>
    <t>≧40</t>
  </si>
  <si>
    <t>美容室</t>
  </si>
  <si>
    <t>人均居住面积</t>
  </si>
  <si>
    <t>每小时换气次数</t>
  </si>
  <si>
    <t>五级</t>
  </si>
  <si>
    <t>22~24</t>
  </si>
  <si>
    <t>≧50</t>
  </si>
  <si>
    <t>歌厅/KTV</t>
  </si>
  <si>
    <r>
      <rPr>
        <sz val="12"/>
        <color indexed="8"/>
        <rFont val="宋体"/>
        <charset val="134"/>
      </rPr>
      <t>3</t>
    </r>
    <r>
      <rPr>
        <sz val="12"/>
        <color indexed="8"/>
        <rFont val="宋体"/>
        <charset val="134"/>
      </rPr>
      <t>0~35</t>
    </r>
  </si>
  <si>
    <t>Fp≦10㎡</t>
  </si>
  <si>
    <t>餐厅、宴会厅
多功能厅</t>
  </si>
  <si>
    <t>18~20</t>
  </si>
  <si>
    <t>娱乐类建筑</t>
  </si>
  <si>
    <t>练功房/健身房</t>
  </si>
  <si>
    <r>
      <rPr>
        <sz val="12"/>
        <color indexed="8"/>
        <rFont val="宋体"/>
        <charset val="134"/>
      </rPr>
      <t>6</t>
    </r>
    <r>
      <rPr>
        <sz val="12"/>
        <color indexed="8"/>
        <rFont val="宋体"/>
        <charset val="134"/>
      </rPr>
      <t>0~80</t>
    </r>
  </si>
  <si>
    <t>10㎡&lt;Fp≦20㎡</t>
  </si>
  <si>
    <t>≧15</t>
  </si>
  <si>
    <t>壁球/网球</t>
  </si>
  <si>
    <t>20㎡&lt;Fp≦50㎡</t>
  </si>
  <si>
    <t>≧20</t>
  </si>
  <si>
    <t>棋牌室/台球室</t>
  </si>
  <si>
    <r>
      <rPr>
        <sz val="12"/>
        <color indexed="8"/>
        <rFont val="宋体"/>
        <charset val="134"/>
      </rPr>
      <t>4</t>
    </r>
    <r>
      <rPr>
        <sz val="12"/>
        <color indexed="8"/>
        <rFont val="宋体"/>
        <charset val="134"/>
      </rPr>
      <t>0~50</t>
    </r>
  </si>
  <si>
    <t>Fp&gt;50㎡</t>
  </si>
  <si>
    <t>≧25</t>
  </si>
  <si>
    <t>游泳池</t>
  </si>
  <si>
    <t>23~25</t>
  </si>
  <si>
    <t>游戏机房</t>
  </si>
  <si>
    <t>3.0.6-3医院建筑设计最小换气次数</t>
  </si>
  <si>
    <t>休闲/录像厅</t>
  </si>
  <si>
    <t>功能房间</t>
  </si>
  <si>
    <t>按摩室</t>
  </si>
  <si>
    <t>门诊室</t>
  </si>
  <si>
    <t>更衣室</t>
  </si>
  <si>
    <t>急诊室</t>
  </si>
  <si>
    <t>夜总会</t>
  </si>
  <si>
    <t>配药室</t>
  </si>
  <si>
    <t>办公类建筑</t>
  </si>
  <si>
    <t>放射室</t>
  </si>
  <si>
    <r>
      <rPr>
        <sz val="12"/>
        <color indexed="8"/>
        <rFont val="宋体"/>
        <charset val="134"/>
      </rPr>
      <t>3</t>
    </r>
    <r>
      <rPr>
        <sz val="12"/>
        <color indexed="8"/>
        <rFont val="宋体"/>
        <charset val="134"/>
      </rPr>
      <t>0~50</t>
    </r>
  </si>
  <si>
    <t>病房</t>
  </si>
  <si>
    <t>会议/接待室</t>
  </si>
  <si>
    <t>电话总机房</t>
  </si>
  <si>
    <t>3.0.6-4高密人群建筑每人所需最小新风量m³/(h^人）</t>
  </si>
  <si>
    <t>计算机房</t>
  </si>
  <si>
    <t>建筑类型</t>
  </si>
  <si>
    <t>人员密度Pf（人/㎡）</t>
  </si>
  <si>
    <t>复印机房</t>
  </si>
  <si>
    <t>Pf≦0.4</t>
  </si>
  <si>
    <t>0.4&lt;Pf≦1.0</t>
  </si>
  <si>
    <t>Pf&gt;1.0</t>
  </si>
  <si>
    <t>实验室</t>
  </si>
  <si>
    <r>
      <rPr>
        <sz val="12"/>
        <color indexed="8"/>
        <rFont val="宋体"/>
        <charset val="134"/>
      </rPr>
      <t>2</t>
    </r>
    <r>
      <rPr>
        <sz val="12"/>
        <color indexed="8"/>
        <rFont val="宋体"/>
        <charset val="134"/>
      </rPr>
      <t>0~30</t>
    </r>
  </si>
  <si>
    <t>影剧院、音乐厅、大会厅、多功能厅、会议室</t>
  </si>
  <si>
    <r>
      <rPr>
        <sz val="12"/>
        <color indexed="8"/>
        <rFont val="宋体"/>
        <charset val="134"/>
      </rPr>
      <t>1</t>
    </r>
    <r>
      <rPr>
        <sz val="12"/>
        <color indexed="8"/>
        <rFont val="宋体"/>
        <charset val="134"/>
      </rPr>
      <t>7~50</t>
    </r>
  </si>
  <si>
    <t>商场、超市</t>
  </si>
  <si>
    <t>民居类建筑</t>
  </si>
  <si>
    <t>一般别墅公寓</t>
  </si>
  <si>
    <t>博物馆、展览厅</t>
  </si>
  <si>
    <t>高级别墅公寓</t>
  </si>
  <si>
    <t>公共交通等候室</t>
  </si>
  <si>
    <t>商场</t>
  </si>
  <si>
    <r>
      <rPr>
        <sz val="12"/>
        <color indexed="8"/>
        <rFont val="宋体"/>
        <charset val="134"/>
      </rPr>
      <t>1</t>
    </r>
    <r>
      <rPr>
        <sz val="12"/>
        <color indexed="8"/>
        <rFont val="宋体"/>
        <charset val="134"/>
      </rPr>
      <t>5~25</t>
    </r>
  </si>
  <si>
    <t>歌厅</t>
  </si>
  <si>
    <t>酒吧、咖啡厅、
宴会厅、餐厅</t>
  </si>
  <si>
    <r>
      <rPr>
        <sz val="12"/>
        <color indexed="8"/>
        <rFont val="宋体"/>
        <charset val="134"/>
      </rPr>
      <t>1</t>
    </r>
    <r>
      <rPr>
        <sz val="12"/>
        <color indexed="8"/>
        <rFont val="宋体"/>
        <charset val="134"/>
      </rPr>
      <t>1~30</t>
    </r>
  </si>
  <si>
    <t>展览馆</t>
  </si>
  <si>
    <t>游艺厅、保龄球房</t>
  </si>
  <si>
    <t>影剧院</t>
  </si>
  <si>
    <t>体育馆</t>
  </si>
  <si>
    <t>幼儿园</t>
  </si>
  <si>
    <t>注：摘自《民用建筑供暖通风与空气调节设计规范》</t>
  </si>
  <si>
    <t>机械通风系统的换气次数指标</t>
  </si>
  <si>
    <t>图书馆换气次数参数</t>
  </si>
  <si>
    <t>中小学校主要房间换气次数</t>
  </si>
  <si>
    <t>换气次数</t>
  </si>
  <si>
    <t>事故通风换气次数</t>
  </si>
  <si>
    <t>房间名称</t>
  </si>
  <si>
    <t>厨房、卫生间</t>
  </si>
  <si>
    <r>
      <rPr>
        <sz val="12"/>
        <color indexed="8"/>
        <rFont val="宋体"/>
        <charset val="134"/>
      </rPr>
      <t>&gt;</t>
    </r>
    <r>
      <rPr>
        <sz val="12"/>
        <color indexed="8"/>
        <rFont val="宋体"/>
        <charset val="134"/>
      </rPr>
      <t>3</t>
    </r>
  </si>
  <si>
    <t>陈列室、研究室</t>
  </si>
  <si>
    <r>
      <rPr>
        <sz val="12"/>
        <color indexed="8"/>
        <rFont val="宋体"/>
        <charset val="134"/>
      </rPr>
      <t>1~</t>
    </r>
    <r>
      <rPr>
        <sz val="12"/>
        <color indexed="8"/>
        <rFont val="宋体"/>
        <charset val="134"/>
      </rPr>
      <t>2</t>
    </r>
  </si>
  <si>
    <t>小学</t>
  </si>
  <si>
    <t>公共卫生间、浴室机及附属房间</t>
  </si>
  <si>
    <t>公共卫生间</t>
  </si>
  <si>
    <r>
      <rPr>
        <sz val="12"/>
        <color indexed="8"/>
        <rFont val="宋体"/>
        <charset val="134"/>
      </rPr>
      <t>5~</t>
    </r>
    <r>
      <rPr>
        <sz val="12"/>
        <color indexed="8"/>
        <rFont val="宋体"/>
        <charset val="134"/>
      </rPr>
      <t>10</t>
    </r>
  </si>
  <si>
    <t>目录、出纳厅</t>
  </si>
  <si>
    <t>普通教室</t>
  </si>
  <si>
    <t>初中</t>
  </si>
  <si>
    <t>淋浴</t>
  </si>
  <si>
    <r>
      <rPr>
        <sz val="12"/>
        <color indexed="8"/>
        <rFont val="宋体"/>
        <charset val="134"/>
      </rPr>
      <t>5~</t>
    </r>
    <r>
      <rPr>
        <sz val="12"/>
        <color indexed="8"/>
        <rFont val="宋体"/>
        <charset val="134"/>
      </rPr>
      <t>6</t>
    </r>
  </si>
  <si>
    <t>缩微复制用房</t>
  </si>
  <si>
    <t>高中</t>
  </si>
  <si>
    <t>池浴</t>
  </si>
  <si>
    <r>
      <rPr>
        <sz val="12"/>
        <color indexed="8"/>
        <rFont val="宋体"/>
        <charset val="134"/>
      </rPr>
      <t>6~</t>
    </r>
    <r>
      <rPr>
        <sz val="12"/>
        <color indexed="8"/>
        <rFont val="宋体"/>
        <charset val="134"/>
      </rPr>
      <t>8</t>
    </r>
  </si>
  <si>
    <t>普通阅览室</t>
  </si>
  <si>
    <t>桑拿或蒸汽浴</t>
  </si>
  <si>
    <t>内部业务用房</t>
  </si>
  <si>
    <t>风雨操场</t>
  </si>
  <si>
    <t>洗浴单间或小于5个喷头的淋浴间</t>
  </si>
  <si>
    <t>报告厅、视听室</t>
  </si>
  <si>
    <t>厕所</t>
  </si>
  <si>
    <r>
      <rPr>
        <sz val="12"/>
        <color indexed="8"/>
        <rFont val="宋体"/>
        <charset val="134"/>
      </rPr>
      <t>2~</t>
    </r>
    <r>
      <rPr>
        <sz val="12"/>
        <color indexed="8"/>
        <rFont val="宋体"/>
        <charset val="134"/>
      </rPr>
      <t>3</t>
    </r>
  </si>
  <si>
    <t>电子阅览室</t>
  </si>
  <si>
    <t>保健室</t>
  </si>
  <si>
    <t>走廊、门厅</t>
  </si>
  <si>
    <t>缩微阅览室</t>
  </si>
  <si>
    <t>学生宿舍</t>
  </si>
  <si>
    <t>设备机房</t>
  </si>
  <si>
    <t>清水泵房</t>
  </si>
  <si>
    <t>装裱、修正室、会议室</t>
  </si>
  <si>
    <t>软化水间</t>
  </si>
  <si>
    <t>书库</t>
  </si>
  <si>
    <r>
      <rPr>
        <sz val="12"/>
        <color indexed="8"/>
        <rFont val="宋体"/>
        <charset val="134"/>
      </rPr>
      <t>1~</t>
    </r>
    <r>
      <rPr>
        <sz val="12"/>
        <color indexed="8"/>
        <rFont val="宋体"/>
        <charset val="134"/>
      </rPr>
      <t>3</t>
    </r>
  </si>
  <si>
    <t>污水泵房</t>
  </si>
  <si>
    <r>
      <rPr>
        <sz val="12"/>
        <color indexed="8"/>
        <rFont val="宋体"/>
        <charset val="134"/>
      </rPr>
      <t>8~</t>
    </r>
    <r>
      <rPr>
        <sz val="12"/>
        <color indexed="8"/>
        <rFont val="宋体"/>
        <charset val="134"/>
      </rPr>
      <t>12</t>
    </r>
  </si>
  <si>
    <t>少年儿童阅览室</t>
  </si>
  <si>
    <t>中水处理机房</t>
  </si>
  <si>
    <t>读者休息室</t>
  </si>
  <si>
    <r>
      <rPr>
        <sz val="12"/>
        <color indexed="8"/>
        <rFont val="宋体"/>
        <charset val="134"/>
      </rPr>
      <t>3~</t>
    </r>
    <r>
      <rPr>
        <sz val="12"/>
        <color indexed="8"/>
        <rFont val="宋体"/>
        <charset val="134"/>
      </rPr>
      <t>5</t>
    </r>
  </si>
  <si>
    <t>蓄电池室</t>
  </si>
  <si>
    <r>
      <rPr>
        <sz val="12"/>
        <color indexed="8"/>
        <rFont val="宋体"/>
        <charset val="134"/>
      </rPr>
      <t>1</t>
    </r>
    <r>
      <rPr>
        <sz val="12"/>
        <color indexed="8"/>
        <rFont val="宋体"/>
        <charset val="134"/>
      </rPr>
      <t>0~12</t>
    </r>
  </si>
  <si>
    <t>复印室、消毒室</t>
  </si>
  <si>
    <t>电梯机房</t>
  </si>
  <si>
    <t>卫生间</t>
  </si>
  <si>
    <t>热力机房</t>
  </si>
  <si>
    <r>
      <rPr>
        <sz val="12"/>
        <color indexed="8"/>
        <rFont val="宋体"/>
        <charset val="134"/>
      </rPr>
      <t>6~</t>
    </r>
    <r>
      <rPr>
        <sz val="12"/>
        <color indexed="8"/>
        <rFont val="宋体"/>
        <charset val="134"/>
      </rPr>
      <t>12</t>
    </r>
  </si>
  <si>
    <t>氟制冷机房</t>
  </si>
  <si>
    <r>
      <rPr>
        <sz val="12"/>
        <color indexed="8"/>
        <rFont val="宋体"/>
        <charset val="134"/>
      </rPr>
      <t>&gt;</t>
    </r>
    <r>
      <rPr>
        <sz val="12"/>
        <color indexed="8"/>
        <rFont val="宋体"/>
        <charset val="134"/>
      </rPr>
      <t>12</t>
    </r>
  </si>
  <si>
    <t>前室机械加压送风量计算表</t>
  </si>
  <si>
    <t>项目名称：</t>
  </si>
  <si>
    <t>加压部位：</t>
  </si>
  <si>
    <t>合用前室</t>
  </si>
  <si>
    <t xml:space="preserve">前室机械加压送风量（m3/s）L＝L1＋L3 </t>
  </si>
  <si>
    <r>
      <rPr>
        <b/>
        <sz val="12"/>
        <color rgb="FF000000"/>
        <rFont val="宋体"/>
        <charset val="134"/>
      </rPr>
      <t xml:space="preserve">1: </t>
    </r>
    <r>
      <rPr>
        <b/>
        <sz val="12"/>
        <color indexed="8"/>
        <rFont val="楷体_GB2312"/>
        <charset val="134"/>
      </rPr>
      <t>保持正压值所需的风量</t>
    </r>
    <r>
      <rPr>
        <sz val="12"/>
        <color indexed="8"/>
        <rFont val="宋体"/>
        <charset val="134"/>
      </rPr>
      <t>：</t>
    </r>
    <r>
      <rPr>
        <b/>
        <i/>
        <sz val="12"/>
        <color indexed="8"/>
        <rFont val="宋体"/>
        <charset val="134"/>
      </rPr>
      <t>L</t>
    </r>
    <r>
      <rPr>
        <b/>
        <vertAlign val="subscript"/>
        <sz val="12"/>
        <color indexed="8"/>
        <rFont val="宋体"/>
        <charset val="134"/>
      </rPr>
      <t>2</t>
    </r>
    <r>
      <rPr>
        <b/>
        <sz val="12"/>
        <color indexed="8"/>
        <rFont val="宋体"/>
        <charset val="134"/>
      </rPr>
      <t>=0.827</t>
    </r>
    <r>
      <rPr>
        <b/>
        <i/>
        <sz val="12"/>
        <color indexed="8"/>
        <rFont val="宋体"/>
        <charset val="134"/>
      </rPr>
      <t>A</t>
    </r>
    <r>
      <rPr>
        <b/>
        <i/>
        <sz val="10"/>
        <color indexed="8"/>
        <rFont val="宋体"/>
        <charset val="134"/>
      </rPr>
      <t>△</t>
    </r>
    <r>
      <rPr>
        <b/>
        <i/>
        <sz val="12"/>
        <color indexed="8"/>
        <rFont val="宋体"/>
        <charset val="134"/>
      </rPr>
      <t>P</t>
    </r>
    <r>
      <rPr>
        <b/>
        <sz val="12"/>
        <color indexed="8"/>
        <rFont val="宋体"/>
        <charset val="134"/>
      </rPr>
      <t xml:space="preserve"> </t>
    </r>
    <r>
      <rPr>
        <b/>
        <i/>
        <vertAlign val="superscript"/>
        <sz val="12"/>
        <color indexed="8"/>
        <rFont val="宋体"/>
        <charset val="134"/>
      </rPr>
      <t>1/n</t>
    </r>
    <r>
      <rPr>
        <b/>
        <sz val="12"/>
        <color indexed="8"/>
        <rFont val="宋体"/>
        <charset val="134"/>
      </rPr>
      <t>×1.25×</t>
    </r>
    <r>
      <rPr>
        <b/>
        <i/>
        <sz val="12"/>
        <color indexed="8"/>
        <rFont val="宋体"/>
        <charset val="134"/>
      </rPr>
      <t>N</t>
    </r>
    <r>
      <rPr>
        <b/>
        <vertAlign val="subscript"/>
        <sz val="12"/>
        <color indexed="8"/>
        <rFont val="宋体"/>
        <charset val="134"/>
      </rPr>
      <t>1</t>
    </r>
  </si>
  <si>
    <t>疏散门种类：</t>
  </si>
  <si>
    <t>单开</t>
  </si>
  <si>
    <t>长度(m)：</t>
  </si>
  <si>
    <t>高度(m)：</t>
  </si>
  <si>
    <t>数量：</t>
  </si>
  <si>
    <t>双开</t>
  </si>
  <si>
    <t>疏散门缝宽度（M）:</t>
  </si>
  <si>
    <t>疏散门缝总长度（M）:</t>
  </si>
  <si>
    <r>
      <rPr>
        <b/>
        <i/>
        <sz val="12"/>
        <rFont val="宋体"/>
        <charset val="134"/>
      </rPr>
      <t>A——</t>
    </r>
    <r>
      <rPr>
        <b/>
        <sz val="12"/>
        <rFont val="宋体"/>
        <charset val="134"/>
      </rPr>
      <t>每层电梯门及疏散门总有效漏风面积：</t>
    </r>
  </si>
  <si>
    <r>
      <rPr>
        <b/>
        <i/>
        <sz val="10"/>
        <rFont val="宋体"/>
        <charset val="134"/>
      </rPr>
      <t>△</t>
    </r>
    <r>
      <rPr>
        <b/>
        <i/>
        <sz val="12"/>
        <rFont val="宋体"/>
        <charset val="134"/>
      </rPr>
      <t>P——</t>
    </r>
    <r>
      <rPr>
        <b/>
        <sz val="12"/>
        <rFont val="宋体"/>
        <charset val="134"/>
      </rPr>
      <t xml:space="preserve">压力差 </t>
    </r>
    <r>
      <rPr>
        <b/>
        <i/>
        <sz val="12"/>
        <rFont val="宋体"/>
        <charset val="134"/>
      </rPr>
      <t>Pa</t>
    </r>
  </si>
  <si>
    <r>
      <rPr>
        <b/>
        <i/>
        <sz val="16"/>
        <rFont val="宋体"/>
        <charset val="134"/>
      </rPr>
      <t>n</t>
    </r>
    <r>
      <rPr>
        <b/>
        <i/>
        <sz val="12"/>
        <rFont val="宋体"/>
        <charset val="134"/>
      </rPr>
      <t>——</t>
    </r>
    <r>
      <rPr>
        <b/>
        <sz val="12"/>
        <rFont val="宋体"/>
        <charset val="134"/>
      </rPr>
      <t>指数一般取2</t>
    </r>
  </si>
  <si>
    <r>
      <rPr>
        <b/>
        <i/>
        <sz val="12"/>
        <rFont val="宋体"/>
        <charset val="134"/>
      </rPr>
      <t>N</t>
    </r>
    <r>
      <rPr>
        <vertAlign val="subscript"/>
        <sz val="12"/>
        <rFont val="宋体"/>
        <charset val="134"/>
      </rPr>
      <t>2</t>
    </r>
    <r>
      <rPr>
        <sz val="12"/>
        <color indexed="8"/>
        <rFont val="宋体"/>
        <charset val="134"/>
      </rPr>
      <t>——</t>
    </r>
    <r>
      <rPr>
        <b/>
        <sz val="12"/>
        <rFont val="宋体"/>
        <charset val="134"/>
      </rPr>
      <t>漏风门的数量</t>
    </r>
  </si>
  <si>
    <r>
      <rPr>
        <b/>
        <sz val="12"/>
        <rFont val="楷体_GB2312"/>
        <charset val="134"/>
      </rPr>
      <t xml:space="preserve"> 保持正压值所需的风量（m3/s）：L</t>
    </r>
    <r>
      <rPr>
        <b/>
        <sz val="10"/>
        <rFont val="楷体_GB2312"/>
        <charset val="134"/>
      </rPr>
      <t>2</t>
    </r>
    <r>
      <rPr>
        <b/>
        <sz val="12"/>
        <rFont val="楷体_GB2312"/>
        <charset val="134"/>
      </rPr>
      <t>＝</t>
    </r>
  </si>
  <si>
    <r>
      <rPr>
        <b/>
        <sz val="12"/>
        <color rgb="FF000000"/>
        <rFont val="宋体"/>
        <charset val="134"/>
      </rPr>
      <t>2: 着火层疏散门为保持门洞处风速的风量（m3/s）：L</t>
    </r>
    <r>
      <rPr>
        <b/>
        <sz val="11"/>
        <color indexed="8"/>
        <rFont val="宋体"/>
        <charset val="134"/>
      </rPr>
      <t>1</t>
    </r>
    <r>
      <rPr>
        <b/>
        <sz val="12"/>
        <color indexed="8"/>
        <rFont val="宋体"/>
        <charset val="134"/>
      </rPr>
      <t>=AkVN</t>
    </r>
    <r>
      <rPr>
        <b/>
        <vertAlign val="subscript"/>
        <sz val="12"/>
        <color indexed="8"/>
        <rFont val="宋体"/>
        <charset val="134"/>
      </rPr>
      <t>2</t>
    </r>
  </si>
  <si>
    <r>
      <rPr>
        <b/>
        <i/>
        <sz val="12"/>
        <rFont val="宋体"/>
        <charset val="134"/>
      </rPr>
      <t>Ak</t>
    </r>
    <r>
      <rPr>
        <b/>
        <sz val="12"/>
        <rFont val="宋体"/>
        <charset val="134"/>
      </rPr>
      <t>——每层开启门总面积：</t>
    </r>
  </si>
  <si>
    <r>
      <rPr>
        <b/>
        <i/>
        <sz val="12"/>
        <rFont val="宋体"/>
        <charset val="134"/>
      </rPr>
      <t>V</t>
    </r>
    <r>
      <rPr>
        <sz val="12"/>
        <color indexed="8"/>
        <rFont val="宋体"/>
        <charset val="134"/>
      </rPr>
      <t>——</t>
    </r>
    <r>
      <rPr>
        <b/>
        <sz val="12"/>
        <rFont val="宋体"/>
        <charset val="134"/>
      </rPr>
      <t>门洞端面风速</t>
    </r>
    <r>
      <rPr>
        <sz val="12"/>
        <color indexed="8"/>
        <rFont val="宋体"/>
        <charset val="134"/>
      </rPr>
      <t>：</t>
    </r>
  </si>
  <si>
    <r>
      <rPr>
        <b/>
        <i/>
        <sz val="12"/>
        <rFont val="宋体"/>
        <charset val="134"/>
      </rPr>
      <t>N</t>
    </r>
    <r>
      <rPr>
        <b/>
        <vertAlign val="subscript"/>
        <sz val="12"/>
        <rFont val="宋体"/>
        <charset val="134"/>
      </rPr>
      <t>1</t>
    </r>
    <r>
      <rPr>
        <sz val="12"/>
        <color indexed="8"/>
        <rFont val="宋体"/>
        <charset val="134"/>
      </rPr>
      <t>——</t>
    </r>
    <r>
      <rPr>
        <b/>
        <sz val="12"/>
        <rFont val="宋体"/>
        <charset val="134"/>
      </rPr>
      <t>开启门的数量</t>
    </r>
  </si>
  <si>
    <r>
      <rPr>
        <b/>
        <sz val="12"/>
        <color rgb="FF000000"/>
        <rFont val="楷体_GB2312"/>
        <charset val="134"/>
      </rPr>
      <t>开启着火层疏散门为保持门洞处风速的风量</t>
    </r>
    <r>
      <rPr>
        <sz val="12"/>
        <color indexed="8"/>
        <rFont val="宋体"/>
        <charset val="134"/>
      </rPr>
      <t>：</t>
    </r>
    <r>
      <rPr>
        <b/>
        <i/>
        <sz val="12"/>
        <color indexed="8"/>
        <rFont val="宋体"/>
        <charset val="134"/>
      </rPr>
      <t>L</t>
    </r>
    <r>
      <rPr>
        <b/>
        <i/>
        <sz val="10"/>
        <color indexed="8"/>
        <rFont val="宋体"/>
        <charset val="134"/>
      </rPr>
      <t>1</t>
    </r>
    <r>
      <rPr>
        <b/>
        <sz val="12"/>
        <color indexed="8"/>
        <rFont val="宋体"/>
        <charset val="134"/>
      </rPr>
      <t>=</t>
    </r>
  </si>
  <si>
    <r>
      <rPr>
        <b/>
        <sz val="12"/>
        <color rgb="FF000000"/>
        <rFont val="宋体"/>
        <charset val="134"/>
      </rPr>
      <t>3: 送风阀门总漏风量（m3/s）：L3=0.083AfN</t>
    </r>
    <r>
      <rPr>
        <b/>
        <vertAlign val="subscript"/>
        <sz val="12"/>
        <color indexed="8"/>
        <rFont val="宋体"/>
        <charset val="134"/>
      </rPr>
      <t>3</t>
    </r>
  </si>
  <si>
    <r>
      <rPr>
        <b/>
        <i/>
        <sz val="12"/>
        <rFont val="宋体"/>
        <charset val="134"/>
      </rPr>
      <t>A</t>
    </r>
    <r>
      <rPr>
        <b/>
        <i/>
        <vertAlign val="subscript"/>
        <sz val="12"/>
        <rFont val="宋体"/>
        <charset val="134"/>
      </rPr>
      <t>F</t>
    </r>
    <r>
      <rPr>
        <b/>
        <i/>
        <sz val="12"/>
        <rFont val="宋体"/>
        <charset val="134"/>
      </rPr>
      <t>——</t>
    </r>
    <r>
      <rPr>
        <b/>
        <sz val="12"/>
        <rFont val="宋体"/>
        <charset val="134"/>
      </rPr>
      <t>每层送风阀门的总面积</t>
    </r>
  </si>
  <si>
    <r>
      <rPr>
        <b/>
        <i/>
        <sz val="12"/>
        <rFont val="宋体"/>
        <charset val="134"/>
      </rPr>
      <t>N</t>
    </r>
    <r>
      <rPr>
        <b/>
        <vertAlign val="subscript"/>
        <sz val="12"/>
        <rFont val="宋体"/>
        <charset val="134"/>
      </rPr>
      <t xml:space="preserve">3 </t>
    </r>
    <r>
      <rPr>
        <sz val="12"/>
        <color indexed="8"/>
        <rFont val="宋体"/>
        <charset val="134"/>
      </rPr>
      <t>——</t>
    </r>
    <r>
      <rPr>
        <b/>
        <sz val="12"/>
        <rFont val="宋体"/>
        <charset val="134"/>
      </rPr>
      <t>漏风阀门的数量</t>
    </r>
  </si>
  <si>
    <t>送风口面积试算</t>
  </si>
  <si>
    <r>
      <rPr>
        <b/>
        <sz val="12"/>
        <rFont val="楷体_GB2312"/>
        <charset val="134"/>
      </rPr>
      <t xml:space="preserve"> 送风阀门总漏风量（m3/s）：L</t>
    </r>
    <r>
      <rPr>
        <b/>
        <sz val="10"/>
        <rFont val="楷体_GB2312"/>
        <charset val="134"/>
      </rPr>
      <t>3</t>
    </r>
    <r>
      <rPr>
        <b/>
        <sz val="12"/>
        <rFont val="楷体_GB2312"/>
        <charset val="134"/>
      </rPr>
      <t>＝</t>
    </r>
  </si>
  <si>
    <t xml:space="preserve">前室的机械加压送风量(m3/s)L1＋L3＝ </t>
  </si>
  <si>
    <t>计算风量</t>
  </si>
  <si>
    <t>风机风量</t>
  </si>
  <si>
    <t>加压送风管风速(m/s):</t>
  </si>
  <si>
    <t>m3/h</t>
  </si>
  <si>
    <t>x1.2</t>
  </si>
  <si>
    <t>加压送风口风速(m/s):</t>
  </si>
  <si>
    <r>
      <rPr>
        <b/>
        <sz val="12"/>
        <rFont val="宋体"/>
        <charset val="134"/>
      </rPr>
      <t>加压送风管截面积m</t>
    </r>
    <r>
      <rPr>
        <b/>
        <vertAlign val="superscript"/>
        <sz val="12"/>
        <rFont val="宋体"/>
        <charset val="134"/>
      </rPr>
      <t>2</t>
    </r>
    <r>
      <rPr>
        <b/>
        <sz val="12"/>
        <rFont val="宋体"/>
        <charset val="134"/>
      </rPr>
      <t>:</t>
    </r>
  </si>
  <si>
    <t>送风口尺寸</t>
  </si>
  <si>
    <t>加压送风口遮挡系数:</t>
  </si>
  <si>
    <t>L (mm)</t>
  </si>
  <si>
    <t>W (mm)</t>
  </si>
  <si>
    <r>
      <rPr>
        <b/>
        <sz val="12"/>
        <rFont val="宋体"/>
        <charset val="134"/>
      </rPr>
      <t>加压送风口面积m</t>
    </r>
    <r>
      <rPr>
        <b/>
        <vertAlign val="superscript"/>
        <sz val="12"/>
        <rFont val="宋体"/>
        <charset val="134"/>
      </rPr>
      <t>2</t>
    </r>
    <r>
      <rPr>
        <b/>
        <sz val="12"/>
        <rFont val="宋体"/>
        <charset val="134"/>
      </rPr>
      <t>:</t>
    </r>
  </si>
  <si>
    <t>楼梯间机械加压送风量计算表</t>
  </si>
  <si>
    <t>楼梯间</t>
  </si>
  <si>
    <t>前室或楼梯间的机械加压送风量（m3/s）L＝L1＋L2</t>
  </si>
  <si>
    <r>
      <rPr>
        <b/>
        <sz val="12"/>
        <rFont val="楷体_GB2312"/>
        <charset val="134"/>
      </rPr>
      <t xml:space="preserve"> 保持正压值所需的风量（m3/s）：L</t>
    </r>
    <r>
      <rPr>
        <b/>
        <sz val="10"/>
        <rFont val="楷体_GB2312"/>
        <charset val="134"/>
      </rPr>
      <t>1</t>
    </r>
    <r>
      <rPr>
        <b/>
        <sz val="12"/>
        <rFont val="楷体_GB2312"/>
        <charset val="134"/>
      </rPr>
      <t>＝</t>
    </r>
  </si>
  <si>
    <r>
      <rPr>
        <b/>
        <sz val="12"/>
        <color rgb="FF000000"/>
        <rFont val="楷体_GB2312"/>
        <charset val="134"/>
      </rPr>
      <t>开启着火层疏散门为保持门洞处风速的风量</t>
    </r>
    <r>
      <rPr>
        <sz val="12"/>
        <color indexed="8"/>
        <rFont val="宋体"/>
        <charset val="134"/>
      </rPr>
      <t>：</t>
    </r>
    <r>
      <rPr>
        <b/>
        <i/>
        <sz val="12"/>
        <color indexed="8"/>
        <rFont val="宋体"/>
        <charset val="134"/>
      </rPr>
      <t>L</t>
    </r>
    <r>
      <rPr>
        <b/>
        <i/>
        <sz val="10"/>
        <color indexed="8"/>
        <rFont val="宋体"/>
        <charset val="134"/>
      </rPr>
      <t>2</t>
    </r>
    <r>
      <rPr>
        <b/>
        <sz val="12"/>
        <color indexed="8"/>
        <rFont val="宋体"/>
        <charset val="134"/>
      </rPr>
      <t>=</t>
    </r>
  </si>
  <si>
    <r>
      <rPr>
        <b/>
        <sz val="12"/>
        <color rgb="FF000000"/>
        <rFont val="宋体"/>
        <charset val="134"/>
      </rPr>
      <t>3: 送风阀门总漏风量（m3/s）：L</t>
    </r>
    <r>
      <rPr>
        <b/>
        <sz val="10"/>
        <color indexed="8"/>
        <rFont val="宋体"/>
        <charset val="134"/>
      </rPr>
      <t>3</t>
    </r>
    <r>
      <rPr>
        <b/>
        <sz val="12"/>
        <color indexed="8"/>
        <rFont val="宋体"/>
        <charset val="134"/>
      </rPr>
      <t>=0.083AfN</t>
    </r>
    <r>
      <rPr>
        <b/>
        <vertAlign val="subscript"/>
        <sz val="12"/>
        <color indexed="8"/>
        <rFont val="宋体"/>
        <charset val="134"/>
      </rPr>
      <t>3</t>
    </r>
  </si>
  <si>
    <r>
      <rPr>
        <b/>
        <i/>
        <sz val="12"/>
        <rFont val="宋体"/>
        <charset val="134"/>
      </rPr>
      <t>A</t>
    </r>
    <r>
      <rPr>
        <b/>
        <i/>
        <vertAlign val="subscript"/>
        <sz val="12"/>
        <rFont val="宋体"/>
        <charset val="134"/>
      </rPr>
      <t>F</t>
    </r>
    <r>
      <rPr>
        <b/>
        <i/>
        <sz val="12"/>
        <rFont val="宋体"/>
        <charset val="134"/>
      </rPr>
      <t>——</t>
    </r>
    <r>
      <rPr>
        <b/>
        <sz val="12"/>
        <rFont val="宋体"/>
        <charset val="134"/>
      </rPr>
      <t>单个送风阀门的总面积</t>
    </r>
  </si>
  <si>
    <t xml:space="preserve">楼梯间的机械加压送风量(m3/s)L＝L1＋L2＝ </t>
  </si>
  <si>
    <r>
      <rPr>
        <sz val="28"/>
        <rFont val="楷体_GB2312"/>
        <charset val="134"/>
      </rPr>
      <t>全国民用建筑供暖通风与空气调节设计规范《GB50736-2012》</t>
    </r>
    <r>
      <rPr>
        <sz val="28"/>
        <rFont val="仿宋_GB2312"/>
        <charset val="134"/>
      </rPr>
      <t xml:space="preserve">   附录A  </t>
    </r>
    <r>
      <rPr>
        <sz val="28"/>
        <rFont val="楷体_GB2312"/>
        <charset val="134"/>
      </rPr>
      <t xml:space="preserve">室外气象参数 </t>
    </r>
    <r>
      <rPr>
        <sz val="20"/>
        <rFont val="仿宋_GB2312"/>
        <charset val="134"/>
      </rPr>
      <t xml:space="preserve">     </t>
    </r>
  </si>
  <si>
    <t>省份</t>
  </si>
  <si>
    <t>城市名称</t>
  </si>
  <si>
    <t>站台名称</t>
  </si>
  <si>
    <t>台站位置</t>
  </si>
  <si>
    <t>统计年份</t>
  </si>
  <si>
    <t>年平均温度（℃)</t>
  </si>
  <si>
    <t>室外计算温、湿度(℃)</t>
  </si>
  <si>
    <r>
      <rPr>
        <sz val="18"/>
        <rFont val="楷体_GB2312"/>
        <charset val="134"/>
      </rPr>
      <t xml:space="preserve">室外风向、风速及频率                  </t>
    </r>
    <r>
      <rPr>
        <sz val="16"/>
        <rFont val="楷体_GB2312"/>
        <charset val="134"/>
      </rPr>
      <t xml:space="preserve"> </t>
    </r>
    <r>
      <rPr>
        <sz val="16"/>
        <rFont val="宋体"/>
        <charset val="134"/>
      </rPr>
      <t xml:space="preserve">                </t>
    </r>
    <r>
      <rPr>
        <sz val="12"/>
        <rFont val="楷体_GB2312"/>
        <charset val="134"/>
      </rPr>
      <t>注明：E-东；东风。S-南；南风。W-西；西风。N-北；北风。C-静风。</t>
    </r>
  </si>
  <si>
    <t>冬季日照百分率(%)</t>
  </si>
  <si>
    <t>最大冻土深度（㎝)</t>
  </si>
  <si>
    <t>大气压力（hPa)</t>
  </si>
  <si>
    <t>设计计算用供暖期天数及其平均温度</t>
  </si>
  <si>
    <t>极端最高温度（℃)</t>
  </si>
  <si>
    <t>极端最低温度（℃)</t>
  </si>
  <si>
    <t>北纬</t>
  </si>
  <si>
    <t>东经</t>
  </si>
  <si>
    <t>海拔（m)</t>
  </si>
  <si>
    <t xml:space="preserve">夏季 </t>
  </si>
  <si>
    <t>年最多风向</t>
  </si>
  <si>
    <t>年最多风向的频率(%)</t>
  </si>
  <si>
    <t xml:space="preserve"> 冬季</t>
  </si>
  <si>
    <t>日平均温度≤+5℃的天数</t>
  </si>
  <si>
    <t>日平均温度≤+5℃的起止日期</t>
  </si>
  <si>
    <t>平均温度≤+5℃期间内的平均温度（℃)</t>
  </si>
  <si>
    <t>日平均温度≤+8℃的天数</t>
  </si>
  <si>
    <t>日平均温度≤+8℃的起止日期</t>
  </si>
  <si>
    <t>平均温度≤+8℃期间内的平均温度（℃)</t>
  </si>
  <si>
    <t>供暖(℃)</t>
  </si>
  <si>
    <t>通风(℃)</t>
  </si>
  <si>
    <t>空调(℃)</t>
  </si>
  <si>
    <t>空调相对湿度(%)</t>
  </si>
  <si>
    <t>空气调节干球温度(℃)</t>
  </si>
  <si>
    <t>空气调节室外计算湿球温度(℃）</t>
  </si>
  <si>
    <t>通风计算温度(℃）</t>
  </si>
  <si>
    <t>通风计算相对湿度(%)</t>
  </si>
  <si>
    <t>空气调节室外计算日平均温度(℃</t>
  </si>
  <si>
    <t>平均风速（m/s）</t>
  </si>
  <si>
    <t>最多风向</t>
  </si>
  <si>
    <t>最多风向的频率(%)</t>
  </si>
  <si>
    <t>最多风向的平均风速（m/s）</t>
  </si>
  <si>
    <t>北京</t>
  </si>
  <si>
    <t>北京5411</t>
  </si>
  <si>
    <t>39°48′</t>
  </si>
  <si>
    <t>116°28′</t>
  </si>
  <si>
    <t>1971-2000</t>
  </si>
  <si>
    <t>C   SW</t>
  </si>
  <si>
    <t>18   10</t>
  </si>
  <si>
    <t>C   N</t>
  </si>
  <si>
    <t xml:space="preserve">19  12   </t>
  </si>
  <si>
    <t>C  SW</t>
  </si>
  <si>
    <t>17   10</t>
  </si>
  <si>
    <t>11.12--03.14</t>
  </si>
  <si>
    <t>11.04--03.27</t>
  </si>
  <si>
    <t>天津</t>
  </si>
  <si>
    <t>天津54527</t>
  </si>
  <si>
    <t>39°05′</t>
  </si>
  <si>
    <t>117°04′</t>
  </si>
  <si>
    <t>C    S</t>
  </si>
  <si>
    <t>15   9</t>
  </si>
  <si>
    <t>20  11</t>
  </si>
  <si>
    <t>16   9</t>
  </si>
  <si>
    <t>11.13--03.13</t>
  </si>
  <si>
    <t>11.06--03.27</t>
  </si>
  <si>
    <t>塘沽</t>
  </si>
  <si>
    <t>塘沽54623</t>
  </si>
  <si>
    <t>39°00′</t>
  </si>
  <si>
    <t>117°43′</t>
  </si>
  <si>
    <t>SSE</t>
  </si>
  <si>
    <t>NNW</t>
  </si>
  <si>
    <t>11.15--03.16</t>
  </si>
  <si>
    <t>11.07--03.29</t>
  </si>
  <si>
    <t>河北省</t>
  </si>
  <si>
    <t>石家庄</t>
  </si>
  <si>
    <t>石家庄53698</t>
  </si>
  <si>
    <t>38°02′</t>
  </si>
  <si>
    <t>114°25′</t>
  </si>
  <si>
    <t>26   13</t>
  </si>
  <si>
    <t>C   NNE</t>
  </si>
  <si>
    <t>25  12</t>
  </si>
  <si>
    <t>C   S</t>
  </si>
  <si>
    <t>25   12</t>
  </si>
  <si>
    <t>11.15--03.05</t>
  </si>
  <si>
    <t>11.07--03.26</t>
  </si>
  <si>
    <t>唐山</t>
  </si>
  <si>
    <t>唐山54534</t>
  </si>
  <si>
    <t>39°40′</t>
  </si>
  <si>
    <t>118°09′</t>
  </si>
  <si>
    <t>C   ESE</t>
  </si>
  <si>
    <t>14   11</t>
  </si>
  <si>
    <t>C   WNW</t>
  </si>
  <si>
    <t>22   11</t>
  </si>
  <si>
    <t>17   18</t>
  </si>
  <si>
    <t>11.10--03.19</t>
  </si>
  <si>
    <t>11.04--03.29</t>
  </si>
  <si>
    <t>邢台</t>
  </si>
  <si>
    <t>邢台53798</t>
  </si>
  <si>
    <t>37°04′</t>
  </si>
  <si>
    <t>114°30′</t>
  </si>
  <si>
    <t>C    SSW</t>
  </si>
  <si>
    <t>23   13</t>
  </si>
  <si>
    <t>27   10</t>
  </si>
  <si>
    <t>C  SSW</t>
  </si>
  <si>
    <t>24   13</t>
  </si>
  <si>
    <t>11.19--03.03</t>
  </si>
  <si>
    <t>11.08--03.16</t>
  </si>
  <si>
    <t>保定</t>
  </si>
  <si>
    <t>保定54602</t>
  </si>
  <si>
    <t>38°51′</t>
  </si>
  <si>
    <t>115°31′</t>
  </si>
  <si>
    <t>18   14</t>
  </si>
  <si>
    <t>23   12</t>
  </si>
  <si>
    <t>19   14</t>
  </si>
  <si>
    <t>11.13--03.11</t>
  </si>
  <si>
    <t>11.05--03.27</t>
  </si>
  <si>
    <t>张家口</t>
  </si>
  <si>
    <t>张家口54401</t>
  </si>
  <si>
    <t>40°47′</t>
  </si>
  <si>
    <t>114°53′</t>
  </si>
  <si>
    <t>C    SE</t>
  </si>
  <si>
    <t>19   15</t>
  </si>
  <si>
    <t>N</t>
  </si>
  <si>
    <t>11.03--03.28</t>
  </si>
  <si>
    <t>10.20--04.05</t>
  </si>
  <si>
    <t>承德</t>
  </si>
  <si>
    <t>承德54423</t>
  </si>
  <si>
    <t>40°58′</t>
  </si>
  <si>
    <t>117°56′</t>
  </si>
  <si>
    <t>C   SSW</t>
  </si>
  <si>
    <t>61  6</t>
  </si>
  <si>
    <t>C   NW</t>
  </si>
  <si>
    <t>66   10</t>
  </si>
  <si>
    <t>C  NW</t>
  </si>
  <si>
    <t>61   6</t>
  </si>
  <si>
    <t>11.03--03.27</t>
  </si>
  <si>
    <t>10.21--04.04</t>
  </si>
  <si>
    <t>秦皇岛</t>
  </si>
  <si>
    <t>秦皇岛54449</t>
  </si>
  <si>
    <t>39°56′</t>
  </si>
  <si>
    <t>119°36′</t>
  </si>
  <si>
    <t>C    WSW</t>
  </si>
  <si>
    <t>19   10</t>
  </si>
  <si>
    <t>C  WNW</t>
  </si>
  <si>
    <t>19   13</t>
  </si>
  <si>
    <t>11.12--03.26</t>
  </si>
  <si>
    <t>11.04--04.05</t>
  </si>
  <si>
    <t>沧州</t>
  </si>
  <si>
    <t>沧州54616</t>
  </si>
  <si>
    <t>38°20′</t>
  </si>
  <si>
    <t>116°50′</t>
  </si>
  <si>
    <t>1971-1995</t>
  </si>
  <si>
    <t>SW</t>
  </si>
  <si>
    <t>11.15--03.12</t>
  </si>
  <si>
    <t>11.07--03.27</t>
  </si>
  <si>
    <t>廊坊</t>
  </si>
  <si>
    <t>霸州54518</t>
  </si>
  <si>
    <t>39°07′</t>
  </si>
  <si>
    <t>116°23′</t>
  </si>
  <si>
    <t>C    SW</t>
  </si>
  <si>
    <t>12    9</t>
  </si>
  <si>
    <t>C   NE</t>
  </si>
  <si>
    <t>19   11</t>
  </si>
  <si>
    <t>14  10</t>
  </si>
  <si>
    <t>11.11--03.14</t>
  </si>
  <si>
    <t>衡水</t>
  </si>
  <si>
    <t>饶阳54606</t>
  </si>
  <si>
    <t>38°14′</t>
  </si>
  <si>
    <t>115°44′</t>
  </si>
  <si>
    <t>15   11</t>
  </si>
  <si>
    <t>19   9</t>
  </si>
  <si>
    <t>15  11</t>
  </si>
  <si>
    <t>11.12--03.13</t>
  </si>
  <si>
    <t>山西省</t>
  </si>
  <si>
    <t>太原</t>
  </si>
  <si>
    <t>太原53772</t>
  </si>
  <si>
    <t>37°47′</t>
  </si>
  <si>
    <t>112°33′</t>
  </si>
  <si>
    <t>30  10</t>
  </si>
  <si>
    <t xml:space="preserve">30  13 </t>
  </si>
  <si>
    <t>29   11</t>
  </si>
  <si>
    <t>10.06--03.26</t>
  </si>
  <si>
    <t>10.23--03.31</t>
  </si>
  <si>
    <t>大同</t>
  </si>
  <si>
    <t>大同53487</t>
  </si>
  <si>
    <t>40°06′</t>
  </si>
  <si>
    <t>113°20′</t>
  </si>
  <si>
    <t>C  NNE</t>
  </si>
  <si>
    <t>17  12</t>
  </si>
  <si>
    <t xml:space="preserve">N  </t>
  </si>
  <si>
    <t>16   15</t>
  </si>
  <si>
    <t>10.24--04.04</t>
  </si>
  <si>
    <t>10.14--04.14</t>
  </si>
  <si>
    <t>阳泉</t>
  </si>
  <si>
    <t>阳泉53782</t>
  </si>
  <si>
    <t>37°51′</t>
  </si>
  <si>
    <t>113°33′</t>
  </si>
  <si>
    <t>C   ENE</t>
  </si>
  <si>
    <t>33  9</t>
  </si>
  <si>
    <t>C  NNW</t>
  </si>
  <si>
    <t>30   19</t>
  </si>
  <si>
    <t>C   NNW</t>
  </si>
  <si>
    <t>31   13</t>
  </si>
  <si>
    <t>11.12--03.17</t>
  </si>
  <si>
    <t>运城</t>
  </si>
  <si>
    <t>运城53959</t>
  </si>
  <si>
    <t>35°02′</t>
  </si>
  <si>
    <t>111°01′</t>
  </si>
  <si>
    <t>C  W</t>
  </si>
  <si>
    <t>24  9</t>
  </si>
  <si>
    <t>C   SSE</t>
  </si>
  <si>
    <t>18  11</t>
  </si>
  <si>
    <t>11.22--03.02</t>
  </si>
  <si>
    <t>11.08--03.14</t>
  </si>
  <si>
    <t>晋城</t>
  </si>
  <si>
    <t>阳城53975</t>
  </si>
  <si>
    <t>35°29′</t>
  </si>
  <si>
    <t>112°24′</t>
  </si>
  <si>
    <t>35  11</t>
  </si>
  <si>
    <t>42   12</t>
  </si>
  <si>
    <t>37  9</t>
  </si>
  <si>
    <t>11.14--03.13</t>
  </si>
  <si>
    <t>11.06--03.28</t>
  </si>
  <si>
    <t>朔州</t>
  </si>
  <si>
    <t>右玉53478</t>
  </si>
  <si>
    <t>40°00′</t>
  </si>
  <si>
    <t>112°27′</t>
  </si>
  <si>
    <t>30  11</t>
  </si>
  <si>
    <t>41   11</t>
  </si>
  <si>
    <t>32   8</t>
  </si>
  <si>
    <t>10.--04.13</t>
  </si>
  <si>
    <t>10.01--04.26</t>
  </si>
  <si>
    <t>晋中</t>
  </si>
  <si>
    <t>榆社53787</t>
  </si>
  <si>
    <t>112°59′</t>
  </si>
  <si>
    <t>39   9</t>
  </si>
  <si>
    <t>C    E</t>
  </si>
  <si>
    <t>42   14</t>
  </si>
  <si>
    <t>38   9</t>
  </si>
  <si>
    <t>11.05--03.28</t>
  </si>
  <si>
    <t>忻州</t>
  </si>
  <si>
    <t>原平53673</t>
  </si>
  <si>
    <t>38°44′</t>
  </si>
  <si>
    <t>112°43′</t>
  </si>
  <si>
    <t>20   11</t>
  </si>
  <si>
    <t>C    NNE</t>
  </si>
  <si>
    <t>26   14</t>
  </si>
  <si>
    <t>22   12</t>
  </si>
  <si>
    <t>临汾</t>
  </si>
  <si>
    <t>临汾53868</t>
  </si>
  <si>
    <t>36°04′</t>
  </si>
  <si>
    <t>111°30′</t>
  </si>
  <si>
    <t>24   9</t>
  </si>
  <si>
    <t>35   7</t>
  </si>
  <si>
    <t>31   9</t>
  </si>
  <si>
    <t>11.13--03.06</t>
  </si>
  <si>
    <t>吕梁</t>
  </si>
  <si>
    <t>离石53764</t>
  </si>
  <si>
    <t>37°30′</t>
  </si>
  <si>
    <t>111°06′</t>
  </si>
  <si>
    <t>22   17</t>
  </si>
  <si>
    <t>NE</t>
  </si>
  <si>
    <t>10.20--04.03</t>
  </si>
  <si>
    <t>内蒙古</t>
  </si>
  <si>
    <t>呼和浩特</t>
  </si>
  <si>
    <t>呼和浩特53463</t>
  </si>
  <si>
    <t>40°49′</t>
  </si>
  <si>
    <t>111°41′</t>
  </si>
  <si>
    <t>36   8</t>
  </si>
  <si>
    <t>50   9</t>
  </si>
  <si>
    <t>40   7</t>
  </si>
  <si>
    <t>10.20--04.04</t>
  </si>
  <si>
    <t>10.12--04.13</t>
  </si>
  <si>
    <t>包头</t>
  </si>
  <si>
    <t>包头53446</t>
  </si>
  <si>
    <t>40°40′</t>
  </si>
  <si>
    <t>109°51′</t>
  </si>
  <si>
    <t>C   SE</t>
  </si>
  <si>
    <t>10.21--04.02</t>
  </si>
  <si>
    <t>10.13--04.12</t>
  </si>
  <si>
    <t>赤峰</t>
  </si>
  <si>
    <t>赤峰54218</t>
  </si>
  <si>
    <t>42°16′</t>
  </si>
  <si>
    <t>118°56′</t>
  </si>
  <si>
    <t>C   WSW</t>
  </si>
  <si>
    <t>20   13</t>
  </si>
  <si>
    <t xml:space="preserve">C   W  </t>
  </si>
  <si>
    <t>C   W</t>
  </si>
  <si>
    <t>21   13</t>
  </si>
  <si>
    <t>10.26--04.04</t>
  </si>
  <si>
    <t>10.16--04.12</t>
  </si>
  <si>
    <t>通辽</t>
  </si>
  <si>
    <t>通辽54135</t>
  </si>
  <si>
    <t>43°36′</t>
  </si>
  <si>
    <t>122°16′</t>
  </si>
  <si>
    <t>SSW</t>
  </si>
  <si>
    <t>NW</t>
  </si>
  <si>
    <t>10.13--04.14</t>
  </si>
  <si>
    <t>鄂尔多斯</t>
  </si>
  <si>
    <t>东胜53543</t>
  </si>
  <si>
    <t>39°50′</t>
  </si>
  <si>
    <t>109°59′</t>
  </si>
  <si>
    <t>10.11--04.17</t>
  </si>
  <si>
    <t>呼伦贝尔</t>
  </si>
  <si>
    <t>满州里50514</t>
  </si>
  <si>
    <t>49°34′</t>
  </si>
  <si>
    <t>117°26′</t>
  </si>
  <si>
    <t>13   10</t>
  </si>
  <si>
    <t>WSW</t>
  </si>
  <si>
    <t>09.30--04.27</t>
  </si>
  <si>
    <t>09.21--05.07</t>
  </si>
  <si>
    <t>海拉尔50527</t>
  </si>
  <si>
    <t>49°13′</t>
  </si>
  <si>
    <t>119°45′</t>
  </si>
  <si>
    <t>13   8</t>
  </si>
  <si>
    <t>22   19</t>
  </si>
  <si>
    <t>15   12</t>
  </si>
  <si>
    <t>09.22--05.06</t>
  </si>
  <si>
    <t>巴彦淖尔</t>
  </si>
  <si>
    <t>临河53513</t>
  </si>
  <si>
    <t>40°45′</t>
  </si>
  <si>
    <t>107°25′</t>
  </si>
  <si>
    <t>20   10</t>
  </si>
  <si>
    <t>30   13</t>
  </si>
  <si>
    <t>24   10</t>
  </si>
  <si>
    <t>10.24--03.29</t>
  </si>
  <si>
    <t>10.16--04.08</t>
  </si>
  <si>
    <t>乌兰察布</t>
  </si>
  <si>
    <t>集宁53480</t>
  </si>
  <si>
    <t>41°02′</t>
  </si>
  <si>
    <t>113°04′</t>
  </si>
  <si>
    <t>29    9</t>
  </si>
  <si>
    <t>33   13</t>
  </si>
  <si>
    <t>29   12</t>
  </si>
  <si>
    <t>10.16--04.14</t>
  </si>
  <si>
    <t>10.03--04.26</t>
  </si>
  <si>
    <t>兴安盟</t>
  </si>
  <si>
    <t>乌兰浩特50838</t>
  </si>
  <si>
    <t>46°05′</t>
  </si>
  <si>
    <t>122°03′</t>
  </si>
  <si>
    <t>C    NE</t>
  </si>
  <si>
    <t>23   7</t>
  </si>
  <si>
    <t xml:space="preserve">27  17  </t>
  </si>
  <si>
    <t>10.17--04.10</t>
  </si>
  <si>
    <t>10.09--04.19</t>
  </si>
  <si>
    <t>锡林郭勒盟</t>
  </si>
  <si>
    <t>二连浩特53068</t>
  </si>
  <si>
    <t>43°39′</t>
  </si>
  <si>
    <t>111°58′</t>
  </si>
  <si>
    <t>10.14--04.12</t>
  </si>
  <si>
    <t>10.07--04.20</t>
  </si>
  <si>
    <t>锡林浩特54102</t>
  </si>
  <si>
    <t>43°57′</t>
  </si>
  <si>
    <t>116°04′</t>
  </si>
  <si>
    <t>13   9</t>
  </si>
  <si>
    <t>C  WSW</t>
  </si>
  <si>
    <t>15   13</t>
  </si>
  <si>
    <t>10.01--04.27</t>
  </si>
  <si>
    <t>辽宁省</t>
  </si>
  <si>
    <t>沈阳</t>
  </si>
  <si>
    <t>沈阳54343</t>
  </si>
  <si>
    <t>41°44′</t>
  </si>
  <si>
    <t>123°27′</t>
  </si>
  <si>
    <t>10.30--03.30</t>
  </si>
  <si>
    <t>10.20--04.09</t>
  </si>
  <si>
    <t>大连</t>
  </si>
  <si>
    <t>大连54662</t>
  </si>
  <si>
    <t>121°38′</t>
  </si>
  <si>
    <t>NNE</t>
  </si>
  <si>
    <t>11.16--03.27</t>
  </si>
  <si>
    <t>11.06--04.06</t>
  </si>
  <si>
    <t>鞍山</t>
  </si>
  <si>
    <t>鞍山54339</t>
  </si>
  <si>
    <t>42°02′</t>
  </si>
  <si>
    <t>123°00′</t>
  </si>
  <si>
    <t>10.26--04.06</t>
  </si>
  <si>
    <t>抚顺</t>
  </si>
  <si>
    <t>抚顺54351</t>
  </si>
  <si>
    <t>41°54′</t>
  </si>
  <si>
    <t>124°05′</t>
  </si>
  <si>
    <t>ENE</t>
  </si>
  <si>
    <t>10.14--04.13</t>
  </si>
  <si>
    <t>本溪</t>
  </si>
  <si>
    <t>本溪54346</t>
  </si>
  <si>
    <t>41°19′</t>
  </si>
  <si>
    <t>123°47′</t>
  </si>
  <si>
    <t>ESE</t>
  </si>
  <si>
    <t>10.28--04.03</t>
  </si>
  <si>
    <t>10.18--04.10</t>
  </si>
  <si>
    <t>丹东</t>
  </si>
  <si>
    <t>丹东54497</t>
  </si>
  <si>
    <t>40°03′</t>
  </si>
  <si>
    <t>124°20′</t>
  </si>
  <si>
    <t>17   13</t>
  </si>
  <si>
    <t>C  ENE</t>
  </si>
  <si>
    <t>14   13</t>
  </si>
  <si>
    <t>11.07--03.31</t>
  </si>
  <si>
    <t>10.27--04.11</t>
  </si>
  <si>
    <t>锦州</t>
  </si>
  <si>
    <t>锦州54337</t>
  </si>
  <si>
    <t>41°08′</t>
  </si>
  <si>
    <t>121°07′</t>
  </si>
  <si>
    <t>21   15</t>
  </si>
  <si>
    <t>17   12</t>
  </si>
  <si>
    <t>营口</t>
  </si>
  <si>
    <t>营口54471</t>
  </si>
  <si>
    <t>11.06--03.29</t>
  </si>
  <si>
    <t>10.26--04.07</t>
  </si>
  <si>
    <t>阜新</t>
  </si>
  <si>
    <t>阜新54237</t>
  </si>
  <si>
    <t>42°05′</t>
  </si>
  <si>
    <t>121°43′</t>
  </si>
  <si>
    <t>29   21</t>
  </si>
  <si>
    <t>C  N</t>
  </si>
  <si>
    <t>36   9</t>
  </si>
  <si>
    <t>31   14</t>
  </si>
  <si>
    <t>10.27--04.03</t>
  </si>
  <si>
    <t>10.18--04.11</t>
  </si>
  <si>
    <t>铁岭</t>
  </si>
  <si>
    <t>开原54254</t>
  </si>
  <si>
    <t>42°32′</t>
  </si>
  <si>
    <t>124°03′</t>
  </si>
  <si>
    <t>10.27--04.04</t>
  </si>
  <si>
    <t>10.16--04.13</t>
  </si>
  <si>
    <t>朝阳</t>
  </si>
  <si>
    <t>朝阳54324</t>
  </si>
  <si>
    <t>41°33′</t>
  </si>
  <si>
    <t>120°27′</t>
  </si>
  <si>
    <t>32   22</t>
  </si>
  <si>
    <t>14   12</t>
  </si>
  <si>
    <t>33   16</t>
  </si>
  <si>
    <t>11.04--03.28</t>
  </si>
  <si>
    <t>10.21--04.05</t>
  </si>
  <si>
    <t>葫芦岛</t>
  </si>
  <si>
    <t>兴城54455</t>
  </si>
  <si>
    <t>40°35′</t>
  </si>
  <si>
    <t>120°42′</t>
  </si>
  <si>
    <t>26   16</t>
  </si>
  <si>
    <t>34   13</t>
  </si>
  <si>
    <t>28   10</t>
  </si>
  <si>
    <t>11.06--03.30</t>
  </si>
  <si>
    <t>10.26--04.10</t>
  </si>
  <si>
    <t>吉林省</t>
  </si>
  <si>
    <t>长春</t>
  </si>
  <si>
    <t>长春54161</t>
  </si>
  <si>
    <t>43°54′</t>
  </si>
  <si>
    <t>125°13′</t>
  </si>
  <si>
    <t>10.20--04.06</t>
  </si>
  <si>
    <t>10.12--04.17</t>
  </si>
  <si>
    <t>吉林</t>
  </si>
  <si>
    <t>吉林54172</t>
  </si>
  <si>
    <t>126°28′</t>
  </si>
  <si>
    <t>31  18</t>
  </si>
  <si>
    <t>22  13</t>
  </si>
  <si>
    <t>10.18--04.07</t>
  </si>
  <si>
    <t>10.11--04.19</t>
  </si>
  <si>
    <t>四平</t>
  </si>
  <si>
    <t>四平54157</t>
  </si>
  <si>
    <t>43°11′</t>
  </si>
  <si>
    <t>15  15</t>
  </si>
  <si>
    <t>10.25--04.05</t>
  </si>
  <si>
    <t>通化</t>
  </si>
  <si>
    <t>通化54363</t>
  </si>
  <si>
    <t>41°41′</t>
  </si>
  <si>
    <t>125°54′</t>
  </si>
  <si>
    <t>41  12</t>
  </si>
  <si>
    <t>53  7</t>
  </si>
  <si>
    <t>43  11</t>
  </si>
  <si>
    <t>10.20--04.07</t>
  </si>
  <si>
    <t>10.12--04.18</t>
  </si>
  <si>
    <t>白山</t>
  </si>
  <si>
    <t>临江54374</t>
  </si>
  <si>
    <t>41°48′</t>
  </si>
  <si>
    <t>126°55′</t>
  </si>
  <si>
    <t>42  14</t>
  </si>
  <si>
    <t>61  11</t>
  </si>
  <si>
    <t>46  14</t>
  </si>
  <si>
    <t>松原</t>
  </si>
  <si>
    <t>乾安50948</t>
  </si>
  <si>
    <t>45°00′</t>
  </si>
  <si>
    <t>124°01′</t>
  </si>
  <si>
    <t>WNW</t>
  </si>
  <si>
    <t>10.19--04.06</t>
  </si>
  <si>
    <t>10.11--04.18</t>
  </si>
  <si>
    <t>白城</t>
  </si>
  <si>
    <t>白城50936</t>
  </si>
  <si>
    <t>45°38′</t>
  </si>
  <si>
    <t>122°50′</t>
  </si>
  <si>
    <t>13  10</t>
  </si>
  <si>
    <t>11  10</t>
  </si>
  <si>
    <t>10  9</t>
  </si>
  <si>
    <t>10.10--04.18</t>
  </si>
  <si>
    <t>延边</t>
  </si>
  <si>
    <t>延吉54292</t>
  </si>
  <si>
    <t>42°53′</t>
  </si>
  <si>
    <t>129°28′</t>
  </si>
  <si>
    <t>C   E</t>
  </si>
  <si>
    <t>31  19</t>
  </si>
  <si>
    <t>42  19</t>
  </si>
  <si>
    <t>37  13</t>
  </si>
  <si>
    <t>10.20--04.08</t>
  </si>
  <si>
    <t>10.11--04.20</t>
  </si>
  <si>
    <t>黑龙江</t>
  </si>
  <si>
    <t>哈尔滨</t>
  </si>
  <si>
    <t>哈尔滨50953</t>
  </si>
  <si>
    <t>45°45′</t>
  </si>
  <si>
    <t>126°46′</t>
  </si>
  <si>
    <t>10.08--04.20</t>
  </si>
  <si>
    <t>齐齐哈尔</t>
  </si>
  <si>
    <t>齐齐哈尔50745</t>
  </si>
  <si>
    <t>47°23′</t>
  </si>
  <si>
    <t>123°55′</t>
  </si>
  <si>
    <t>10.15--04.13</t>
  </si>
  <si>
    <t>10.06--04.21</t>
  </si>
  <si>
    <t>鸡西</t>
  </si>
  <si>
    <t>鸡西50978</t>
  </si>
  <si>
    <t>45°17′</t>
  </si>
  <si>
    <t>130°57′</t>
  </si>
  <si>
    <t>22  11</t>
  </si>
  <si>
    <t>10.17--04.13</t>
  </si>
  <si>
    <t>10.09--04.21</t>
  </si>
  <si>
    <t>鹤岗</t>
  </si>
  <si>
    <t>鹤岗50775</t>
  </si>
  <si>
    <t>47°22′</t>
  </si>
  <si>
    <t>130°20′</t>
  </si>
  <si>
    <t>11  11</t>
  </si>
  <si>
    <t>10.14--04.15</t>
  </si>
  <si>
    <t>10.04--04.27</t>
  </si>
  <si>
    <t>伊春</t>
  </si>
  <si>
    <t>伊春80774</t>
  </si>
  <si>
    <t>47°44′</t>
  </si>
  <si>
    <t>128°55′</t>
  </si>
  <si>
    <t>30  16</t>
  </si>
  <si>
    <t>22   13</t>
  </si>
  <si>
    <t>10.10--04.17</t>
  </si>
  <si>
    <t>09.30--04.29</t>
  </si>
  <si>
    <t>佳木斯</t>
  </si>
  <si>
    <t>佳木斯50873</t>
  </si>
  <si>
    <t>46°49′</t>
  </si>
  <si>
    <t>130°17′</t>
  </si>
  <si>
    <t>20  12</t>
  </si>
  <si>
    <t>21  19</t>
  </si>
  <si>
    <t>18  15</t>
  </si>
  <si>
    <t>牡丹江</t>
  </si>
  <si>
    <t>牡丹江54094</t>
  </si>
  <si>
    <t>44°34′</t>
  </si>
  <si>
    <t>129°36′</t>
  </si>
  <si>
    <t>18  14</t>
  </si>
  <si>
    <t>27  13</t>
  </si>
  <si>
    <t>20  14</t>
  </si>
  <si>
    <t>10.17--04.11</t>
  </si>
  <si>
    <t>10.09--04.20</t>
  </si>
  <si>
    <t>双鸭山</t>
  </si>
  <si>
    <t>宝清50888</t>
  </si>
  <si>
    <t>46°19′</t>
  </si>
  <si>
    <t>132°11′</t>
  </si>
  <si>
    <t>10.10--04.21</t>
  </si>
  <si>
    <t>黑河</t>
  </si>
  <si>
    <t>黑河50468</t>
  </si>
  <si>
    <t>50°15′</t>
  </si>
  <si>
    <t>127°27′</t>
  </si>
  <si>
    <t>17  16</t>
  </si>
  <si>
    <t>10.06--04.20</t>
  </si>
  <si>
    <t>09.29--05.05</t>
  </si>
  <si>
    <t>绥化</t>
  </si>
  <si>
    <t>绥化50853</t>
  </si>
  <si>
    <t>46°37′</t>
  </si>
  <si>
    <t>126°58′</t>
  </si>
  <si>
    <t>大兴安岭地区</t>
  </si>
  <si>
    <t>漠河50136</t>
  </si>
  <si>
    <t>52°58′</t>
  </si>
  <si>
    <t>122°31′</t>
  </si>
  <si>
    <t>C    NW</t>
  </si>
  <si>
    <t>24   8</t>
  </si>
  <si>
    <t>55  10</t>
  </si>
  <si>
    <t>34  9</t>
  </si>
  <si>
    <t>09.23--05.04</t>
  </si>
  <si>
    <t>09.13--05.14</t>
  </si>
  <si>
    <t>加格达奇50442</t>
  </si>
  <si>
    <t>50°24′</t>
  </si>
  <si>
    <t>124°07′</t>
  </si>
  <si>
    <t>23  12</t>
  </si>
  <si>
    <t>47  19</t>
  </si>
  <si>
    <t>31   16</t>
  </si>
  <si>
    <t>10.02--04.27</t>
  </si>
  <si>
    <t>上海</t>
  </si>
  <si>
    <t>徐家汇58367</t>
  </si>
  <si>
    <t>31°10′</t>
  </si>
  <si>
    <t>121°26′</t>
  </si>
  <si>
    <t>1971-1998</t>
  </si>
  <si>
    <t>SE</t>
  </si>
  <si>
    <t>01.01--02.11</t>
  </si>
  <si>
    <t>12.05--03.07</t>
  </si>
  <si>
    <t>江苏省</t>
  </si>
  <si>
    <t>南京</t>
  </si>
  <si>
    <t>南京58238</t>
  </si>
  <si>
    <t>32°00′</t>
  </si>
  <si>
    <t>118°48′</t>
  </si>
  <si>
    <t>18   11</t>
  </si>
  <si>
    <t>C    ENE</t>
  </si>
  <si>
    <t>23  9</t>
  </si>
  <si>
    <t>12.05--02.13</t>
  </si>
  <si>
    <t>11.24--03.12</t>
  </si>
  <si>
    <t>徐州</t>
  </si>
  <si>
    <t>徐州58027</t>
  </si>
  <si>
    <t>34°17′</t>
  </si>
  <si>
    <t>117°09′</t>
  </si>
  <si>
    <t>23  10</t>
  </si>
  <si>
    <t>11.27--03.03</t>
  </si>
  <si>
    <t>11.14--03.17</t>
  </si>
  <si>
    <t>南通</t>
  </si>
  <si>
    <t>南通58259</t>
  </si>
  <si>
    <t>31°59′</t>
  </si>
  <si>
    <t>120°53′</t>
  </si>
  <si>
    <t>12.19--02.13</t>
  </si>
  <si>
    <t>11.27--03.16</t>
  </si>
  <si>
    <t>连云港</t>
  </si>
  <si>
    <t>赣榆58040</t>
  </si>
  <si>
    <t>34°50′</t>
  </si>
  <si>
    <t>119°07′</t>
  </si>
  <si>
    <t>E</t>
  </si>
  <si>
    <t>11.26--03.07</t>
  </si>
  <si>
    <t>11.14--03.27</t>
  </si>
  <si>
    <t>常州</t>
  </si>
  <si>
    <t>常州58343</t>
  </si>
  <si>
    <t>31°46′</t>
  </si>
  <si>
    <t>119°56′</t>
  </si>
  <si>
    <t>12.19--02.12</t>
  </si>
  <si>
    <t>11.27--03.08</t>
  </si>
  <si>
    <t>淮安</t>
  </si>
  <si>
    <t>淮阴58144</t>
  </si>
  <si>
    <t>33°36′</t>
  </si>
  <si>
    <t>119°02′</t>
  </si>
  <si>
    <t>14   9</t>
  </si>
  <si>
    <t>C  ESE</t>
  </si>
  <si>
    <t>11   9</t>
  </si>
  <si>
    <t>12.02--03.04</t>
  </si>
  <si>
    <t>11.17--03.26</t>
  </si>
  <si>
    <t>盐城</t>
  </si>
  <si>
    <t>射阳58150</t>
  </si>
  <si>
    <t>33°46′</t>
  </si>
  <si>
    <t>120°15′</t>
  </si>
  <si>
    <t>12.02--03.05</t>
  </si>
  <si>
    <t>11.19--03.28</t>
  </si>
  <si>
    <t>扬州</t>
  </si>
  <si>
    <t>高邮</t>
  </si>
  <si>
    <t>32°48′</t>
  </si>
  <si>
    <t>119°27′</t>
  </si>
  <si>
    <t>12.07--03.03</t>
  </si>
  <si>
    <t>11.23--03.21</t>
  </si>
  <si>
    <t>苏州</t>
  </si>
  <si>
    <t>吴县东山58358</t>
  </si>
  <si>
    <t>31°04′</t>
  </si>
  <si>
    <t>120°26′</t>
  </si>
  <si>
    <t>12.24--02.11</t>
  </si>
  <si>
    <t>12.02--03.07</t>
  </si>
  <si>
    <t>浙江省</t>
  </si>
  <si>
    <t>杭州</t>
  </si>
  <si>
    <t>杭州58457</t>
  </si>
  <si>
    <t>30°14′</t>
  </si>
  <si>
    <t>120°10′</t>
  </si>
  <si>
    <t>20   15</t>
  </si>
  <si>
    <t>01.02--02.10</t>
  </si>
  <si>
    <t>12.06--03.05</t>
  </si>
  <si>
    <t>温州</t>
  </si>
  <si>
    <t>温州58659</t>
  </si>
  <si>
    <t>28°02′</t>
  </si>
  <si>
    <t>120°39′</t>
  </si>
  <si>
    <t>C    ESE</t>
  </si>
  <si>
    <t>29  18</t>
  </si>
  <si>
    <t>30   16</t>
  </si>
  <si>
    <t>C  SE</t>
  </si>
  <si>
    <t>01.10--02.11</t>
  </si>
  <si>
    <t>金华</t>
  </si>
  <si>
    <t>金华58549</t>
  </si>
  <si>
    <t>29°07′</t>
  </si>
  <si>
    <t>119°39′</t>
  </si>
  <si>
    <t>01.11--02.06</t>
  </si>
  <si>
    <t>12.09--02.14</t>
  </si>
  <si>
    <t>衢州</t>
  </si>
  <si>
    <t>衢州58633</t>
  </si>
  <si>
    <t>28°58′</t>
  </si>
  <si>
    <t>118°52′</t>
  </si>
  <si>
    <t>C      E</t>
  </si>
  <si>
    <t>18   18</t>
  </si>
  <si>
    <t>S</t>
  </si>
  <si>
    <t>01.12--01.12--01.20</t>
  </si>
  <si>
    <t>宁波</t>
  </si>
  <si>
    <t>鄞州58562</t>
  </si>
  <si>
    <t>29°52′</t>
  </si>
  <si>
    <t>121°34′</t>
  </si>
  <si>
    <t>18   17</t>
  </si>
  <si>
    <t>C  S</t>
  </si>
  <si>
    <t>15   10</t>
  </si>
  <si>
    <t>01.09--02.09</t>
  </si>
  <si>
    <t>12.08--03.05</t>
  </si>
  <si>
    <t>嘉兴</t>
  </si>
  <si>
    <t>平湖58464</t>
  </si>
  <si>
    <t>30°37′</t>
  </si>
  <si>
    <t>121°05′</t>
  </si>
  <si>
    <t>12.31--02.12</t>
  </si>
  <si>
    <t>11.29--03.07</t>
  </si>
  <si>
    <t>绍兴</t>
  </si>
  <si>
    <t>嵊州58556</t>
  </si>
  <si>
    <t>29°36′</t>
  </si>
  <si>
    <t>120°49′</t>
  </si>
  <si>
    <t>C     NE</t>
  </si>
  <si>
    <t>29   9</t>
  </si>
  <si>
    <t>28   23</t>
  </si>
  <si>
    <t>28  16</t>
  </si>
  <si>
    <t>12.05--03.05</t>
  </si>
  <si>
    <t>舟山</t>
  </si>
  <si>
    <t>定海58477</t>
  </si>
  <si>
    <t>30°02′</t>
  </si>
  <si>
    <t>122°06′</t>
  </si>
  <si>
    <t>C    SSE</t>
  </si>
  <si>
    <t>19   18</t>
  </si>
  <si>
    <t>01.29--02.05</t>
  </si>
  <si>
    <t>12.19--03.05</t>
  </si>
  <si>
    <t>台州</t>
  </si>
  <si>
    <t>玉环58667</t>
  </si>
  <si>
    <t>28°05′</t>
  </si>
  <si>
    <t>121°16′</t>
  </si>
  <si>
    <t>01.02--02.13</t>
  </si>
  <si>
    <t>丽水</t>
  </si>
  <si>
    <t>丽水58646</t>
  </si>
  <si>
    <t>28°27′</t>
  </si>
  <si>
    <t>119°55′</t>
  </si>
  <si>
    <t>41   10</t>
  </si>
  <si>
    <t>C  E</t>
  </si>
  <si>
    <t>45   14</t>
  </si>
  <si>
    <t>43   11</t>
  </si>
  <si>
    <t>12.18--02.12</t>
  </si>
  <si>
    <t>安徽省</t>
  </si>
  <si>
    <t>合肥</t>
  </si>
  <si>
    <t>合肥58321</t>
  </si>
  <si>
    <t>31°52′</t>
  </si>
  <si>
    <t>117°14′</t>
  </si>
  <si>
    <t>12.11--02.12</t>
  </si>
  <si>
    <t>11.24--03.06</t>
  </si>
  <si>
    <t>芜湖</t>
  </si>
  <si>
    <t>芜湖58334</t>
  </si>
  <si>
    <t>31°20′</t>
  </si>
  <si>
    <t>118°23′</t>
  </si>
  <si>
    <t>1971-1985</t>
  </si>
  <si>
    <t>16  15</t>
  </si>
  <si>
    <t>12.15--02.14</t>
  </si>
  <si>
    <t>12.02--03.15</t>
  </si>
  <si>
    <t>蚌埠</t>
  </si>
  <si>
    <t>蚌埠58221</t>
  </si>
  <si>
    <t>32°57′</t>
  </si>
  <si>
    <t>117°23′</t>
  </si>
  <si>
    <t>16   11</t>
  </si>
  <si>
    <t>12.07--02.27</t>
  </si>
  <si>
    <t>11.23--03.13</t>
  </si>
  <si>
    <t>安庆</t>
  </si>
  <si>
    <t>安庆58424</t>
  </si>
  <si>
    <t>30°32′</t>
  </si>
  <si>
    <t>117°03′</t>
  </si>
  <si>
    <t>12.25--02.10</t>
  </si>
  <si>
    <t>12.03--03.04</t>
  </si>
  <si>
    <t>六安</t>
  </si>
  <si>
    <t>六安58311</t>
  </si>
  <si>
    <t>31°45′</t>
  </si>
  <si>
    <t>116°30′</t>
  </si>
  <si>
    <t>16   12</t>
  </si>
  <si>
    <t>21   9</t>
  </si>
  <si>
    <t>亳州</t>
  </si>
  <si>
    <t>亳州58102</t>
  </si>
  <si>
    <t>33°52′</t>
  </si>
  <si>
    <t>115°46′</t>
  </si>
  <si>
    <t>12   8</t>
  </si>
  <si>
    <t>11.30--03.02</t>
  </si>
  <si>
    <t>11.15--03.15</t>
  </si>
  <si>
    <t>黄山</t>
  </si>
  <si>
    <t>黄山58437</t>
  </si>
  <si>
    <t>30°08′</t>
  </si>
  <si>
    <t>11.09--04.15</t>
  </si>
  <si>
    <t>10.24--04.18</t>
  </si>
  <si>
    <t>滁州</t>
  </si>
  <si>
    <t>滁州58236</t>
  </si>
  <si>
    <t>32°18′</t>
  </si>
  <si>
    <t>118°18′</t>
  </si>
  <si>
    <t>22   9</t>
  </si>
  <si>
    <t>20   8</t>
  </si>
  <si>
    <t>12.10--02.14</t>
  </si>
  <si>
    <t>11.24--03.13</t>
  </si>
  <si>
    <t>阜阳</t>
  </si>
  <si>
    <t>阜阳58203</t>
  </si>
  <si>
    <t>32°55′</t>
  </si>
  <si>
    <t>115°49′</t>
  </si>
  <si>
    <t>10   9</t>
  </si>
  <si>
    <t>12.06--02.14</t>
  </si>
  <si>
    <t>11.22--03.12</t>
  </si>
  <si>
    <t>宿州</t>
  </si>
  <si>
    <t>宿州58122</t>
  </si>
  <si>
    <t>33°38′</t>
  </si>
  <si>
    <t>116°59′</t>
  </si>
  <si>
    <t>12.01--03.03</t>
  </si>
  <si>
    <t>11.16--03.16</t>
  </si>
  <si>
    <t>巢湖</t>
  </si>
  <si>
    <t>巢湖58326</t>
  </si>
  <si>
    <t>31°37′</t>
  </si>
  <si>
    <t>117°52′</t>
  </si>
  <si>
    <t>22   16</t>
  </si>
  <si>
    <t>12.16--02.12</t>
  </si>
  <si>
    <t>11.26--03.06</t>
  </si>
  <si>
    <t>宣城</t>
  </si>
  <si>
    <t>宁国58436</t>
  </si>
  <si>
    <t>118°59′</t>
  </si>
  <si>
    <t>35   13</t>
  </si>
  <si>
    <t>32   9</t>
  </si>
  <si>
    <t>12.10--02.12</t>
  </si>
  <si>
    <t>11.24--03.07</t>
  </si>
  <si>
    <t>福建省</t>
  </si>
  <si>
    <t>福州</t>
  </si>
  <si>
    <t>福州58847</t>
  </si>
  <si>
    <t>26°05′</t>
  </si>
  <si>
    <t>119°17′</t>
  </si>
  <si>
    <t>17   23</t>
  </si>
  <si>
    <t>厦门</t>
  </si>
  <si>
    <t>厦门59134</t>
  </si>
  <si>
    <t>24°29′</t>
  </si>
  <si>
    <t>118°04′</t>
  </si>
  <si>
    <t>漳州</t>
  </si>
  <si>
    <t>漳州59126</t>
  </si>
  <si>
    <t>24°30′</t>
  </si>
  <si>
    <t>117°39′</t>
  </si>
  <si>
    <t>31   10</t>
  </si>
  <si>
    <t>34   18</t>
  </si>
  <si>
    <t>32   15</t>
  </si>
  <si>
    <t>三明</t>
  </si>
  <si>
    <t>泰宁58820</t>
  </si>
  <si>
    <t>26°54′</t>
  </si>
  <si>
    <t>117°10′</t>
  </si>
  <si>
    <t>59   6</t>
  </si>
  <si>
    <t>59   14</t>
  </si>
  <si>
    <t>59   9</t>
  </si>
  <si>
    <t>12.09--02.12</t>
  </si>
  <si>
    <t>南平</t>
  </si>
  <si>
    <t>南平58834</t>
  </si>
  <si>
    <t>26°39′</t>
  </si>
  <si>
    <t>118°10′</t>
  </si>
  <si>
    <t>C  SSE</t>
  </si>
  <si>
    <t>39   7</t>
  </si>
  <si>
    <t>42   10</t>
  </si>
  <si>
    <t>41   8</t>
  </si>
  <si>
    <t>龙岩</t>
  </si>
  <si>
    <t>龙岩58927</t>
  </si>
  <si>
    <t>25°06′</t>
  </si>
  <si>
    <t>117°02′</t>
  </si>
  <si>
    <t>1971-1992</t>
  </si>
  <si>
    <t>32   12</t>
  </si>
  <si>
    <t>C  NE</t>
  </si>
  <si>
    <t>41   15</t>
  </si>
  <si>
    <t>38   11</t>
  </si>
  <si>
    <t>宁德</t>
  </si>
  <si>
    <t>屏南58933</t>
  </si>
  <si>
    <t>26°55′</t>
  </si>
  <si>
    <t>1972-2000</t>
  </si>
  <si>
    <t>36   10</t>
  </si>
  <si>
    <t xml:space="preserve">42   10 </t>
  </si>
  <si>
    <t>12.08--03.04</t>
  </si>
  <si>
    <t>江西省</t>
  </si>
  <si>
    <t>南昌</t>
  </si>
  <si>
    <t>南昌58606</t>
  </si>
  <si>
    <t>28°36′</t>
  </si>
  <si>
    <t>115°55′</t>
  </si>
  <si>
    <t>21   11</t>
  </si>
  <si>
    <t>01.11--02.05</t>
  </si>
  <si>
    <t>12.10--02.13</t>
  </si>
  <si>
    <t>景德镇</t>
  </si>
  <si>
    <t>景德镇58527</t>
  </si>
  <si>
    <t>29°18′</t>
  </si>
  <si>
    <t>117°12′</t>
  </si>
  <si>
    <t>18   13</t>
  </si>
  <si>
    <t>20   17</t>
  </si>
  <si>
    <t>18   16</t>
  </si>
  <si>
    <t>01.11--02.04</t>
  </si>
  <si>
    <t>12.08--02.13</t>
  </si>
  <si>
    <t>九江</t>
  </si>
  <si>
    <t>九江58502</t>
  </si>
  <si>
    <t>29°44</t>
  </si>
  <si>
    <t>116°00′</t>
  </si>
  <si>
    <t>12.24--02.10</t>
  </si>
  <si>
    <t>12.07--03.05</t>
  </si>
  <si>
    <t>上饶</t>
  </si>
  <si>
    <t>玉山58634</t>
  </si>
  <si>
    <t>28°41′</t>
  </si>
  <si>
    <t>118°15′</t>
  </si>
  <si>
    <t>01.12--01.19</t>
  </si>
  <si>
    <t>赣州</t>
  </si>
  <si>
    <t>赣州57993</t>
  </si>
  <si>
    <t>25°51′</t>
  </si>
  <si>
    <t>114°57′</t>
  </si>
  <si>
    <t>23   15</t>
  </si>
  <si>
    <t>29   28</t>
  </si>
  <si>
    <t>27   19</t>
  </si>
  <si>
    <t>01.11--01.22</t>
  </si>
  <si>
    <t>吉安</t>
  </si>
  <si>
    <t>吉安57799</t>
  </si>
  <si>
    <t>27°07′</t>
  </si>
  <si>
    <t>114°58′</t>
  </si>
  <si>
    <t>12.21--02.11</t>
  </si>
  <si>
    <t>宜春</t>
  </si>
  <si>
    <t>宜春57793</t>
  </si>
  <si>
    <t>27°48′</t>
  </si>
  <si>
    <t>114°23′</t>
  </si>
  <si>
    <t>01.12--01.20</t>
  </si>
  <si>
    <t>抚州</t>
  </si>
  <si>
    <t>广昌58813</t>
  </si>
  <si>
    <t>26°51′</t>
  </si>
  <si>
    <t>116°20′</t>
  </si>
  <si>
    <t>27   17</t>
  </si>
  <si>
    <t>29   25</t>
  </si>
  <si>
    <t>29   18</t>
  </si>
  <si>
    <t>12.20--02.11</t>
  </si>
  <si>
    <t>鹰潭</t>
  </si>
  <si>
    <t>贵溪58626</t>
  </si>
  <si>
    <t>28°18′</t>
  </si>
  <si>
    <t>117°13′</t>
  </si>
  <si>
    <t>21   16</t>
  </si>
  <si>
    <t>25   17</t>
  </si>
  <si>
    <t>22   18</t>
  </si>
  <si>
    <t>山东省</t>
  </si>
  <si>
    <t>济南</t>
  </si>
  <si>
    <t>济南54823</t>
  </si>
  <si>
    <t>36°41′</t>
  </si>
  <si>
    <t>11.22--03.03</t>
  </si>
  <si>
    <t>11.13--03.14</t>
  </si>
  <si>
    <t>青岛</t>
  </si>
  <si>
    <t>青岛54857</t>
  </si>
  <si>
    <t>120°20′</t>
  </si>
  <si>
    <t>11.28--03.15</t>
  </si>
  <si>
    <t>11.15--04.04</t>
  </si>
  <si>
    <t>淄博</t>
  </si>
  <si>
    <t>淄博54830</t>
  </si>
  <si>
    <t>36°50′</t>
  </si>
  <si>
    <t>118°00′</t>
  </si>
  <si>
    <t>1971-1994</t>
  </si>
  <si>
    <t>11.18--03.10</t>
  </si>
  <si>
    <t>11.08--03.27</t>
  </si>
  <si>
    <t>烟台</t>
  </si>
  <si>
    <t>烟台54765</t>
  </si>
  <si>
    <t>37°32′</t>
  </si>
  <si>
    <t>121°24′</t>
  </si>
  <si>
    <t>1971-1991</t>
  </si>
  <si>
    <t>18   12</t>
  </si>
  <si>
    <t>13   11</t>
  </si>
  <si>
    <t>11.26--03.17</t>
  </si>
  <si>
    <t>11.15--04.03</t>
  </si>
  <si>
    <t>潍坊</t>
  </si>
  <si>
    <t>潍坊54843</t>
  </si>
  <si>
    <t>36°45′</t>
  </si>
  <si>
    <t>119°11′</t>
  </si>
  <si>
    <t>11.16--03.13</t>
  </si>
  <si>
    <t>11.08--03.28</t>
  </si>
  <si>
    <t>临沂</t>
  </si>
  <si>
    <t>临沂54938</t>
  </si>
  <si>
    <t>35°03′</t>
  </si>
  <si>
    <t>118°21′</t>
  </si>
  <si>
    <t>11.13--03.27</t>
  </si>
  <si>
    <t>德州</t>
  </si>
  <si>
    <t>德州54714</t>
  </si>
  <si>
    <t>37°26′</t>
  </si>
  <si>
    <t>116°19′</t>
  </si>
  <si>
    <t>1971-1997</t>
  </si>
  <si>
    <t>19   12</t>
  </si>
  <si>
    <t>11.17--03.10</t>
  </si>
  <si>
    <t>菏泽</t>
  </si>
  <si>
    <t>菏泽54906</t>
  </si>
  <si>
    <t>35°15′</t>
  </si>
  <si>
    <t>115°26′</t>
  </si>
  <si>
    <t>26   10</t>
  </si>
  <si>
    <t>20   12</t>
  </si>
  <si>
    <t>11.20--03.06</t>
  </si>
  <si>
    <t>11.09--03.18</t>
  </si>
  <si>
    <t>日照</t>
  </si>
  <si>
    <t>日照54945</t>
  </si>
  <si>
    <t>35°23′</t>
  </si>
  <si>
    <t>119°32′</t>
  </si>
  <si>
    <t>11.27--03.14</t>
  </si>
  <si>
    <t>11.15--03.30</t>
  </si>
  <si>
    <t>威海</t>
  </si>
  <si>
    <t>威海54774</t>
  </si>
  <si>
    <t>37°28′</t>
  </si>
  <si>
    <t>122°08′</t>
  </si>
  <si>
    <t>11.26--03.21</t>
  </si>
  <si>
    <t>11.14--04.03</t>
  </si>
  <si>
    <t>济宁</t>
  </si>
  <si>
    <t>兖州54916</t>
  </si>
  <si>
    <t>35°34′</t>
  </si>
  <si>
    <t>116°51′</t>
  </si>
  <si>
    <t>11.22--03.05</t>
  </si>
  <si>
    <t>11.10--03.26</t>
  </si>
  <si>
    <t>泰安</t>
  </si>
  <si>
    <t>泰安54827</t>
  </si>
  <si>
    <t>36°10′</t>
  </si>
  <si>
    <t>C ENE</t>
  </si>
  <si>
    <t>21   18</t>
  </si>
  <si>
    <t>25   13</t>
  </si>
  <si>
    <t>11.19--03.11</t>
  </si>
  <si>
    <t>滨州</t>
  </si>
  <si>
    <t>惠民54725</t>
  </si>
  <si>
    <t>117°31′</t>
  </si>
  <si>
    <t>东营</t>
  </si>
  <si>
    <t>东营54736</t>
  </si>
  <si>
    <t>118°40′</t>
  </si>
  <si>
    <t>11.19--03.13</t>
  </si>
  <si>
    <t>11.09--03.28</t>
  </si>
  <si>
    <t>河南省</t>
  </si>
  <si>
    <t>郑州</t>
  </si>
  <si>
    <t>郑州57083</t>
  </si>
  <si>
    <t>34°43′</t>
  </si>
  <si>
    <t>113°39′</t>
  </si>
  <si>
    <t>21   10</t>
  </si>
  <si>
    <t>11.26--03.02</t>
  </si>
  <si>
    <t>11.12--03.16</t>
  </si>
  <si>
    <t>开封</t>
  </si>
  <si>
    <t>开封57091</t>
  </si>
  <si>
    <t>34°46′</t>
  </si>
  <si>
    <t>12   11</t>
  </si>
  <si>
    <t>13   12</t>
  </si>
  <si>
    <t>11.25--03.03</t>
  </si>
  <si>
    <t>洛阳</t>
  </si>
  <si>
    <t>洛阳57073</t>
  </si>
  <si>
    <t>34°38′</t>
  </si>
  <si>
    <t>112°28′</t>
  </si>
  <si>
    <t>31    9</t>
  </si>
  <si>
    <t>30   11</t>
  </si>
  <si>
    <t>30   9</t>
  </si>
  <si>
    <t>12.01--03.02</t>
  </si>
  <si>
    <t>11.17--03.14</t>
  </si>
  <si>
    <t>新乡</t>
  </si>
  <si>
    <t>新乡53986</t>
  </si>
  <si>
    <t>35°19′</t>
  </si>
  <si>
    <t>113°53′</t>
  </si>
  <si>
    <t>29   17</t>
  </si>
  <si>
    <t>28   14</t>
  </si>
  <si>
    <t>11.24--03.02</t>
  </si>
  <si>
    <t>11.12--03.15</t>
  </si>
  <si>
    <t>安阳</t>
  </si>
  <si>
    <t>安阳53898</t>
  </si>
  <si>
    <t>36°07′</t>
  </si>
  <si>
    <t>114°22′</t>
  </si>
  <si>
    <t>28   17</t>
  </si>
  <si>
    <t>32   11</t>
  </si>
  <si>
    <t>28   16</t>
  </si>
  <si>
    <t>11.23--03.03</t>
  </si>
  <si>
    <t>11.10--03.15</t>
  </si>
  <si>
    <t>三门峡</t>
  </si>
  <si>
    <t>三门峡57051</t>
  </si>
  <si>
    <t>34°48′</t>
  </si>
  <si>
    <t>111°12′</t>
  </si>
  <si>
    <t>25   14</t>
  </si>
  <si>
    <t>11.09--03.16</t>
  </si>
  <si>
    <t>南阳</t>
  </si>
  <si>
    <t>南阳57178</t>
  </si>
  <si>
    <t>33°02′</t>
  </si>
  <si>
    <t>112°35′</t>
  </si>
  <si>
    <t>21   14</t>
  </si>
  <si>
    <t>26   18</t>
  </si>
  <si>
    <t>25   16</t>
  </si>
  <si>
    <t>12.04--02.27</t>
  </si>
  <si>
    <t>11.19--03.14</t>
  </si>
  <si>
    <t>商丘</t>
  </si>
  <si>
    <t>商丘58005</t>
  </si>
  <si>
    <t>34°27′</t>
  </si>
  <si>
    <t>115°40′</t>
  </si>
  <si>
    <t>14   10</t>
  </si>
  <si>
    <t>14   8</t>
  </si>
  <si>
    <t>11.13--03.17</t>
  </si>
  <si>
    <t>信阳</t>
  </si>
  <si>
    <t>信阳57297</t>
  </si>
  <si>
    <t>32°08′</t>
  </si>
  <si>
    <t>114°03′</t>
  </si>
  <si>
    <t>11.23--03.07</t>
  </si>
  <si>
    <t>许昌</t>
  </si>
  <si>
    <t>许昌57089</t>
  </si>
  <si>
    <t>34°01′</t>
  </si>
  <si>
    <t>113°51′</t>
  </si>
  <si>
    <t>11.28--03.02</t>
  </si>
  <si>
    <t>11.14--03.15</t>
  </si>
  <si>
    <t>驻马店</t>
  </si>
  <si>
    <t>驻马店57290</t>
  </si>
  <si>
    <t>33°00′</t>
  </si>
  <si>
    <t>114°01′</t>
  </si>
  <si>
    <t>12.04--02.28</t>
  </si>
  <si>
    <t>11.21--03.15</t>
  </si>
  <si>
    <t>周口</t>
  </si>
  <si>
    <t>西华57193</t>
  </si>
  <si>
    <t>33°47′</t>
  </si>
  <si>
    <t>114°31′</t>
  </si>
  <si>
    <t>17   11</t>
  </si>
  <si>
    <t>19   8</t>
  </si>
  <si>
    <t>11.27--03.02</t>
  </si>
  <si>
    <t>11.13--03.15</t>
  </si>
  <si>
    <t>湖北省</t>
  </si>
  <si>
    <t>武汉</t>
  </si>
  <si>
    <t>武汉57494</t>
  </si>
  <si>
    <t>114°08′</t>
  </si>
  <si>
    <t>23   8</t>
  </si>
  <si>
    <t>28   13</t>
  </si>
  <si>
    <t>12.22--02.09</t>
  </si>
  <si>
    <t>11.27--03.04</t>
  </si>
  <si>
    <t>黄石</t>
  </si>
  <si>
    <t>黄石58407</t>
  </si>
  <si>
    <t>30°15′</t>
  </si>
  <si>
    <t>115°03′</t>
  </si>
  <si>
    <t>19   16</t>
  </si>
  <si>
    <t>28   11</t>
  </si>
  <si>
    <t>24   12</t>
  </si>
  <si>
    <t>01.01--02.07</t>
  </si>
  <si>
    <t>12.06--03.03</t>
  </si>
  <si>
    <t>宜昌</t>
  </si>
  <si>
    <t>宜昌57461</t>
  </si>
  <si>
    <t>30°42′</t>
  </si>
  <si>
    <t>111°18′</t>
  </si>
  <si>
    <t>31   11</t>
  </si>
  <si>
    <t>36   14</t>
  </si>
  <si>
    <t>33   12</t>
  </si>
  <si>
    <t>01.09--02.05</t>
  </si>
  <si>
    <t>12.08--03.02</t>
  </si>
  <si>
    <t>恩施州</t>
  </si>
  <si>
    <t>恩施57447</t>
  </si>
  <si>
    <t>30°17′</t>
  </si>
  <si>
    <t>109°28′</t>
  </si>
  <si>
    <t>63   5</t>
  </si>
  <si>
    <t>72   3</t>
  </si>
  <si>
    <t>67   4</t>
  </si>
  <si>
    <t>01.11--01.23</t>
  </si>
  <si>
    <t>12.04--03.03</t>
  </si>
  <si>
    <t>荆州</t>
  </si>
  <si>
    <t>荆州57476</t>
  </si>
  <si>
    <t>30°20′</t>
  </si>
  <si>
    <t>112°11′</t>
  </si>
  <si>
    <t>12.27--02.08</t>
  </si>
  <si>
    <t>12.04--03.04</t>
  </si>
  <si>
    <t>襄樊</t>
  </si>
  <si>
    <t>枣阳57279</t>
  </si>
  <si>
    <t>30°09′</t>
  </si>
  <si>
    <t>112°45′</t>
  </si>
  <si>
    <t>16   13</t>
  </si>
  <si>
    <t>11.25--03.06</t>
  </si>
  <si>
    <t>荆门</t>
  </si>
  <si>
    <t>钟祥57378</t>
  </si>
  <si>
    <t>30°10′</t>
  </si>
  <si>
    <t>112°34′</t>
  </si>
  <si>
    <t>12.18--02.09</t>
  </si>
  <si>
    <t>12.01--03.05</t>
  </si>
  <si>
    <t>十堰</t>
  </si>
  <si>
    <t>房县57259</t>
  </si>
  <si>
    <t>110°46′</t>
  </si>
  <si>
    <t>55   15</t>
  </si>
  <si>
    <t>60   18</t>
  </si>
  <si>
    <t>57   17</t>
  </si>
  <si>
    <t>12.05--02.14</t>
  </si>
  <si>
    <t>黄冈</t>
  </si>
  <si>
    <t>麻城57399</t>
  </si>
  <si>
    <t>31°11′</t>
  </si>
  <si>
    <t>115°01′</t>
  </si>
  <si>
    <t>25   15</t>
  </si>
  <si>
    <t>27   22</t>
  </si>
  <si>
    <t>12.19--02.10</t>
  </si>
  <si>
    <t>11.26--03.05</t>
  </si>
  <si>
    <t>咸宁</t>
  </si>
  <si>
    <t>嘉鱼57583</t>
  </si>
  <si>
    <t>29°59′</t>
  </si>
  <si>
    <t>113°55′</t>
  </si>
  <si>
    <t>01.02--02.07</t>
  </si>
  <si>
    <t>随州</t>
  </si>
  <si>
    <t>广水57385</t>
  </si>
  <si>
    <t>113°49′</t>
  </si>
  <si>
    <t>26   15</t>
  </si>
  <si>
    <t>12.11--02.11</t>
  </si>
  <si>
    <r>
      <rPr>
        <sz val="10"/>
        <rFont val="宋体"/>
        <charset val="134"/>
      </rPr>
      <t xml:space="preserve">                    </t>
    </r>
    <r>
      <rPr>
        <sz val="22"/>
        <rFont val="楷体_GB2312"/>
        <charset val="134"/>
      </rPr>
      <t>湖南省</t>
    </r>
  </si>
  <si>
    <t>长沙</t>
  </si>
  <si>
    <t>马坡岭57679</t>
  </si>
  <si>
    <t>28°12′</t>
  </si>
  <si>
    <t>113°05′</t>
  </si>
  <si>
    <t>1972-1986</t>
  </si>
  <si>
    <t>12.26--02.11</t>
  </si>
  <si>
    <t>常德</t>
  </si>
  <si>
    <t>常德57662</t>
  </si>
  <si>
    <t>29°03′</t>
  </si>
  <si>
    <t>33   15</t>
  </si>
  <si>
    <t>28   12</t>
  </si>
  <si>
    <t>01.08--02.06</t>
  </si>
  <si>
    <t>12.08--03.03</t>
  </si>
  <si>
    <t>衡阳</t>
  </si>
  <si>
    <t>衡阳57872</t>
  </si>
  <si>
    <t>112°36′</t>
  </si>
  <si>
    <t>28   20</t>
  </si>
  <si>
    <t>23   16</t>
  </si>
  <si>
    <t>邵阳</t>
  </si>
  <si>
    <t>邵阳57766</t>
  </si>
  <si>
    <t>27°14′</t>
  </si>
  <si>
    <t>111°28′</t>
  </si>
  <si>
    <t>27   8</t>
  </si>
  <si>
    <t>32   13</t>
  </si>
  <si>
    <t>30   10</t>
  </si>
  <si>
    <t>01.12--01.22</t>
  </si>
  <si>
    <t>岳阳</t>
  </si>
  <si>
    <t>岳阳57584</t>
  </si>
  <si>
    <t>29°23′</t>
  </si>
  <si>
    <t>01.10--02.05</t>
  </si>
  <si>
    <t>郴州</t>
  </si>
  <si>
    <t>郴州57972</t>
  </si>
  <si>
    <t>25°48′</t>
  </si>
  <si>
    <t>113°02′</t>
  </si>
  <si>
    <t>39   14</t>
  </si>
  <si>
    <t>45   19</t>
  </si>
  <si>
    <t>44   13</t>
  </si>
  <si>
    <t>12.19--02.11</t>
  </si>
  <si>
    <t>张家界</t>
  </si>
  <si>
    <t>桑植57554</t>
  </si>
  <si>
    <t>29°24′</t>
  </si>
  <si>
    <t>110°10′</t>
  </si>
  <si>
    <t>47   12</t>
  </si>
  <si>
    <t>52   15</t>
  </si>
  <si>
    <t>50   14</t>
  </si>
  <si>
    <t>12.07--03.04</t>
  </si>
  <si>
    <t>益阳</t>
  </si>
  <si>
    <t>沅江57671</t>
  </si>
  <si>
    <t>28°51′</t>
  </si>
  <si>
    <t>112°22′</t>
  </si>
  <si>
    <t>01.09--02.06</t>
  </si>
  <si>
    <t>12.09--03.03</t>
  </si>
  <si>
    <t>永州</t>
  </si>
  <si>
    <t>零陵57866</t>
  </si>
  <si>
    <t>26°14′</t>
  </si>
  <si>
    <t>111°37′</t>
  </si>
  <si>
    <t>怀化</t>
  </si>
  <si>
    <t>芷江57745</t>
  </si>
  <si>
    <t>27°27′</t>
  </si>
  <si>
    <t>109°41′</t>
  </si>
  <si>
    <t>44   10</t>
  </si>
  <si>
    <t>40   24</t>
  </si>
  <si>
    <t>42   18</t>
  </si>
  <si>
    <t>01.08--02.05</t>
  </si>
  <si>
    <t>12.08--02.14</t>
  </si>
  <si>
    <t>娄底</t>
  </si>
  <si>
    <t>双峰57774</t>
  </si>
  <si>
    <t>112°10′</t>
  </si>
  <si>
    <t>39   21</t>
  </si>
  <si>
    <t>37   16</t>
  </si>
  <si>
    <t>湘西州</t>
  </si>
  <si>
    <t>吉首57649</t>
  </si>
  <si>
    <t>28°19′</t>
  </si>
  <si>
    <t>109°44′</t>
  </si>
  <si>
    <t>49   10</t>
  </si>
  <si>
    <t>46   10</t>
  </si>
  <si>
    <t>01.10--01.20</t>
  </si>
  <si>
    <t>广东省</t>
  </si>
  <si>
    <t>广州</t>
  </si>
  <si>
    <t>广州59287</t>
  </si>
  <si>
    <t>23°10′</t>
  </si>
  <si>
    <t>34   19</t>
  </si>
  <si>
    <t>湛江</t>
  </si>
  <si>
    <t>湛江59658</t>
  </si>
  <si>
    <t>21°13′</t>
  </si>
  <si>
    <t>110°24′</t>
  </si>
  <si>
    <t>汕头</t>
  </si>
  <si>
    <t>汕头59316</t>
  </si>
  <si>
    <t>23°24′</t>
  </si>
  <si>
    <t>116°41′</t>
  </si>
  <si>
    <t>韶关</t>
  </si>
  <si>
    <t>韶关59082</t>
  </si>
  <si>
    <t>24°41′</t>
  </si>
  <si>
    <t>113°36′</t>
  </si>
  <si>
    <t>41   17</t>
  </si>
  <si>
    <t>46   11</t>
  </si>
  <si>
    <t>44   8</t>
  </si>
  <si>
    <t>阳江</t>
  </si>
  <si>
    <t>阳江59663</t>
  </si>
  <si>
    <t>21°52′</t>
  </si>
  <si>
    <t>深圳</t>
  </si>
  <si>
    <t>深圳59493</t>
  </si>
  <si>
    <t>22°33′</t>
  </si>
  <si>
    <t>114°06′</t>
  </si>
  <si>
    <t>江门</t>
  </si>
  <si>
    <t>台山59478</t>
  </si>
  <si>
    <t>22°15′</t>
  </si>
  <si>
    <t>112°47′</t>
  </si>
  <si>
    <t>茂名</t>
  </si>
  <si>
    <t>信宜59456</t>
  </si>
  <si>
    <t>22°21′</t>
  </si>
  <si>
    <t>110°56′</t>
  </si>
  <si>
    <t>41   12</t>
  </si>
  <si>
    <t>肇庆</t>
  </si>
  <si>
    <t>高要59278</t>
  </si>
  <si>
    <t>23°02′</t>
  </si>
  <si>
    <t>27   12</t>
  </si>
  <si>
    <t>28   27</t>
  </si>
  <si>
    <t>惠州</t>
  </si>
  <si>
    <t>惠阳59298</t>
  </si>
  <si>
    <t>23°05′</t>
  </si>
  <si>
    <t>23   18</t>
  </si>
  <si>
    <t>梅州</t>
  </si>
  <si>
    <t>梅州59117</t>
  </si>
  <si>
    <t>24°16′</t>
  </si>
  <si>
    <t>116°06′</t>
  </si>
  <si>
    <t>46   9</t>
  </si>
  <si>
    <t>41   6</t>
  </si>
  <si>
    <t>汕尾</t>
  </si>
  <si>
    <t>汕尾59501</t>
  </si>
  <si>
    <t>22°48′</t>
  </si>
  <si>
    <t>115°22′</t>
  </si>
  <si>
    <t>河源</t>
  </si>
  <si>
    <t>河源59293</t>
  </si>
  <si>
    <t>23°44′</t>
  </si>
  <si>
    <t>114°41′</t>
  </si>
  <si>
    <t>37   17</t>
  </si>
  <si>
    <t>32   24</t>
  </si>
  <si>
    <t>35   14</t>
  </si>
  <si>
    <t>清远</t>
  </si>
  <si>
    <t>连州59072</t>
  </si>
  <si>
    <t>24°47′</t>
  </si>
  <si>
    <t>11°23′</t>
  </si>
  <si>
    <t>46   8</t>
  </si>
  <si>
    <t>47   16</t>
  </si>
  <si>
    <t>46   13</t>
  </si>
  <si>
    <t>揭阳</t>
  </si>
  <si>
    <t>惠来59317</t>
  </si>
  <si>
    <t>116°18′</t>
  </si>
  <si>
    <t>22   10</t>
  </si>
  <si>
    <t>广西</t>
  </si>
  <si>
    <t>南宁</t>
  </si>
  <si>
    <t>南宁59431</t>
  </si>
  <si>
    <t>22°49′</t>
  </si>
  <si>
    <t>108°21′</t>
  </si>
  <si>
    <t>43   12</t>
  </si>
  <si>
    <t>38   10</t>
  </si>
  <si>
    <t>柳州</t>
  </si>
  <si>
    <t>柳州59046</t>
  </si>
  <si>
    <t>24°21′</t>
  </si>
  <si>
    <t>109°24′</t>
  </si>
  <si>
    <t>34   15</t>
  </si>
  <si>
    <t>37   19</t>
  </si>
  <si>
    <t>36   12</t>
  </si>
  <si>
    <t>桂林</t>
  </si>
  <si>
    <t>桂林57957</t>
  </si>
  <si>
    <t>25°19′</t>
  </si>
  <si>
    <t>110°18′</t>
  </si>
  <si>
    <t>32   16</t>
  </si>
  <si>
    <t>01.10--02.06</t>
  </si>
  <si>
    <t>梧州</t>
  </si>
  <si>
    <t>梧州59265</t>
  </si>
  <si>
    <t>23°29′</t>
  </si>
  <si>
    <t>32   10</t>
  </si>
  <si>
    <t>24   16</t>
  </si>
  <si>
    <t>27   13</t>
  </si>
  <si>
    <t>北海</t>
  </si>
  <si>
    <t>北海59644</t>
  </si>
  <si>
    <t>21°27′</t>
  </si>
  <si>
    <t>109°08′</t>
  </si>
  <si>
    <t>百色</t>
  </si>
  <si>
    <t>百色59211</t>
  </si>
  <si>
    <t>23°54′</t>
  </si>
  <si>
    <t>106°36′</t>
  </si>
  <si>
    <t>43   9</t>
  </si>
  <si>
    <t>39   8</t>
  </si>
  <si>
    <t>饮州</t>
  </si>
  <si>
    <t>饮州59632</t>
  </si>
  <si>
    <t>21°57′</t>
  </si>
  <si>
    <t>108°37′</t>
  </si>
  <si>
    <t>玉林</t>
  </si>
  <si>
    <t>玉林59453</t>
  </si>
  <si>
    <t>22°39′</t>
  </si>
  <si>
    <t>30   21</t>
  </si>
  <si>
    <t>31   12</t>
  </si>
  <si>
    <t>防城港</t>
  </si>
  <si>
    <t>东兴58626</t>
  </si>
  <si>
    <t>21°32′</t>
  </si>
  <si>
    <t>107°58′</t>
  </si>
  <si>
    <t>24   11</t>
  </si>
  <si>
    <t>24   15</t>
  </si>
  <si>
    <t>河池</t>
  </si>
  <si>
    <t>河池59023</t>
  </si>
  <si>
    <t>24°42′</t>
  </si>
  <si>
    <t>108°03′</t>
  </si>
  <si>
    <t>39  26</t>
  </si>
  <si>
    <t>43   16</t>
  </si>
  <si>
    <t>43   20</t>
  </si>
  <si>
    <t>来宾</t>
  </si>
  <si>
    <t>来宾59242</t>
  </si>
  <si>
    <t>23°45′</t>
  </si>
  <si>
    <t>109°14′</t>
  </si>
  <si>
    <t>贺州</t>
  </si>
  <si>
    <t>贺州59065</t>
  </si>
  <si>
    <t>24°25′</t>
  </si>
  <si>
    <t>111°32′</t>
  </si>
  <si>
    <t>22  19</t>
  </si>
  <si>
    <t>31   21</t>
  </si>
  <si>
    <t>崇左</t>
  </si>
  <si>
    <t>龙州59417</t>
  </si>
  <si>
    <t>22°20′</t>
  </si>
  <si>
    <t>106°51′</t>
  </si>
  <si>
    <t>48   6</t>
  </si>
  <si>
    <t>41   16</t>
  </si>
  <si>
    <t>海南省</t>
  </si>
  <si>
    <t>海口</t>
  </si>
  <si>
    <t>海口59758</t>
  </si>
  <si>
    <t>20°02′</t>
  </si>
  <si>
    <t>110°21′</t>
  </si>
  <si>
    <t>三亚</t>
  </si>
  <si>
    <t>18°14′</t>
  </si>
  <si>
    <t>109°31′</t>
  </si>
  <si>
    <t>重庆</t>
  </si>
  <si>
    <t>重庆57515</t>
  </si>
  <si>
    <t>29°31′</t>
  </si>
  <si>
    <t>106°29′</t>
  </si>
  <si>
    <t>1971-1986</t>
  </si>
  <si>
    <t>33   8</t>
  </si>
  <si>
    <t>12.22--02.12</t>
  </si>
  <si>
    <t>万州</t>
  </si>
  <si>
    <t>万州57432</t>
  </si>
  <si>
    <t>30°46′</t>
  </si>
  <si>
    <t>108°24′</t>
  </si>
  <si>
    <t>74   5</t>
  </si>
  <si>
    <t>79   5</t>
  </si>
  <si>
    <t>96   5</t>
  </si>
  <si>
    <t>奉节</t>
  </si>
  <si>
    <t>奉节57348</t>
  </si>
  <si>
    <t>31°03′</t>
  </si>
  <si>
    <t>109°30′</t>
  </si>
  <si>
    <t>29   13</t>
  </si>
  <si>
    <t>01.12--01.23</t>
  </si>
  <si>
    <t>12.07--03.01</t>
  </si>
  <si>
    <t>四川省</t>
  </si>
  <si>
    <t>成都</t>
  </si>
  <si>
    <t>成都56294</t>
  </si>
  <si>
    <t>30°40′</t>
  </si>
  <si>
    <t>104°01′</t>
  </si>
  <si>
    <t>50   13</t>
  </si>
  <si>
    <t>广元</t>
  </si>
  <si>
    <t>广元57206</t>
  </si>
  <si>
    <t>32°26′</t>
  </si>
  <si>
    <t>105°51′</t>
  </si>
  <si>
    <t>42   8</t>
  </si>
  <si>
    <t>01.13--01.19</t>
  </si>
  <si>
    <t>12.03--02.15</t>
  </si>
  <si>
    <t>甘孜州</t>
  </si>
  <si>
    <t>康定56374</t>
  </si>
  <si>
    <t>30°03′</t>
  </si>
  <si>
    <t>101°58′</t>
  </si>
  <si>
    <t>31   26</t>
  </si>
  <si>
    <t>28   22</t>
  </si>
  <si>
    <t>10.14--04.18</t>
  </si>
  <si>
    <t>宜宾</t>
  </si>
  <si>
    <t>宜宾56492</t>
  </si>
  <si>
    <t>28°48′</t>
  </si>
  <si>
    <t>104°36′</t>
  </si>
  <si>
    <t>55   6</t>
  </si>
  <si>
    <t>68   6</t>
  </si>
  <si>
    <t>59   5</t>
  </si>
  <si>
    <t>12.26--01.26</t>
  </si>
  <si>
    <t>南充</t>
  </si>
  <si>
    <t>南坪区57411</t>
  </si>
  <si>
    <t>30°47′</t>
  </si>
  <si>
    <t>106°06′</t>
  </si>
  <si>
    <t>56   10</t>
  </si>
  <si>
    <t>48   10</t>
  </si>
  <si>
    <t>12.12--02.11</t>
  </si>
  <si>
    <t>凉山州</t>
  </si>
  <si>
    <t>西昌56571</t>
  </si>
  <si>
    <t>27°54′</t>
  </si>
  <si>
    <t>102°16′</t>
  </si>
  <si>
    <t>41   9</t>
  </si>
  <si>
    <t>35   10</t>
  </si>
  <si>
    <t>37   10</t>
  </si>
  <si>
    <t>遂宁</t>
  </si>
  <si>
    <t>遂宁57405</t>
  </si>
  <si>
    <t>30°30′</t>
  </si>
  <si>
    <t>105°35′</t>
  </si>
  <si>
    <t>58   7</t>
  </si>
  <si>
    <t>75   5</t>
  </si>
  <si>
    <t>65   7</t>
  </si>
  <si>
    <t>内江</t>
  </si>
  <si>
    <t>内江57504</t>
  </si>
  <si>
    <t>29°35′</t>
  </si>
  <si>
    <t>105°03′</t>
  </si>
  <si>
    <t>C     N</t>
  </si>
  <si>
    <t>25   11</t>
  </si>
  <si>
    <t>乐山</t>
  </si>
  <si>
    <t>乐山56386</t>
  </si>
  <si>
    <t>29°34′</t>
  </si>
  <si>
    <t>103°45′</t>
  </si>
  <si>
    <t>34   9</t>
  </si>
  <si>
    <t>45   11</t>
  </si>
  <si>
    <t>12.20--02.10</t>
  </si>
  <si>
    <t>泸州</t>
  </si>
  <si>
    <t>泸州57602</t>
  </si>
  <si>
    <t>28°53′</t>
  </si>
  <si>
    <t>105°26′</t>
  </si>
  <si>
    <t>12.25--01.26</t>
  </si>
  <si>
    <t>绵阳</t>
  </si>
  <si>
    <t>31°28′</t>
  </si>
  <si>
    <t>104°41′</t>
  </si>
  <si>
    <t>46   5</t>
  </si>
  <si>
    <t>57   7</t>
  </si>
  <si>
    <t>49   6</t>
  </si>
  <si>
    <t>12.05--02.15</t>
  </si>
  <si>
    <t>达州</t>
  </si>
  <si>
    <t>31°12′</t>
  </si>
  <si>
    <t>107°30′</t>
  </si>
  <si>
    <t>31  27</t>
  </si>
  <si>
    <t>45   25</t>
  </si>
  <si>
    <t>37   27</t>
  </si>
  <si>
    <t>雅安</t>
  </si>
  <si>
    <t>103°00′</t>
  </si>
  <si>
    <t>29   15</t>
  </si>
  <si>
    <t>40   11</t>
  </si>
  <si>
    <t>巴中</t>
  </si>
  <si>
    <t>106°46′</t>
  </si>
  <si>
    <t>52   5</t>
  </si>
  <si>
    <t>68   4</t>
  </si>
  <si>
    <t>60   4</t>
  </si>
  <si>
    <t>12.09--02.13</t>
  </si>
  <si>
    <t>资阳</t>
  </si>
  <si>
    <t>30°07′</t>
  </si>
  <si>
    <t>104°39′</t>
  </si>
  <si>
    <t>41   7</t>
  </si>
  <si>
    <t>50   6</t>
  </si>
  <si>
    <t>12.14--02.13</t>
  </si>
  <si>
    <t>阿坝州</t>
  </si>
  <si>
    <t>马尔康56172</t>
  </si>
  <si>
    <t>31°54′</t>
  </si>
  <si>
    <t>102°14′</t>
  </si>
  <si>
    <t>61   9</t>
  </si>
  <si>
    <t>62   10</t>
  </si>
  <si>
    <t>60   10</t>
  </si>
  <si>
    <t>11.06--03.07</t>
  </si>
  <si>
    <t>10.20--03.30</t>
  </si>
  <si>
    <t>贵州省</t>
  </si>
  <si>
    <t>贵阳</t>
  </si>
  <si>
    <t>贵阳57816</t>
  </si>
  <si>
    <t>26°35′</t>
  </si>
  <si>
    <t>106°43′</t>
  </si>
  <si>
    <t>24   17</t>
  </si>
  <si>
    <t>遵义</t>
  </si>
  <si>
    <t>遵义57713</t>
  </si>
  <si>
    <t>27°42′</t>
  </si>
  <si>
    <t>106°53′</t>
  </si>
  <si>
    <t>48   7</t>
  </si>
  <si>
    <t>50   7</t>
  </si>
  <si>
    <t>01.05--02.08</t>
  </si>
  <si>
    <t>毕节地区</t>
  </si>
  <si>
    <t>毕节57707</t>
  </si>
  <si>
    <t>27°18′</t>
  </si>
  <si>
    <t>105°17′</t>
  </si>
  <si>
    <t>60   12</t>
  </si>
  <si>
    <t>69   7</t>
  </si>
  <si>
    <t>62   9</t>
  </si>
  <si>
    <t>11.19--03.10</t>
  </si>
  <si>
    <t>安顺</t>
  </si>
  <si>
    <t>安顺57806</t>
  </si>
  <si>
    <t>26°15′</t>
  </si>
  <si>
    <t>105°55′</t>
  </si>
  <si>
    <t>01.01--02.10</t>
  </si>
  <si>
    <t>11.27--03.05</t>
  </si>
  <si>
    <t>铜仁地区</t>
  </si>
  <si>
    <t>铜仁57741</t>
  </si>
  <si>
    <t>27°43′</t>
  </si>
  <si>
    <t>109°11′</t>
  </si>
  <si>
    <t>62   7</t>
  </si>
  <si>
    <t>58   15</t>
  </si>
  <si>
    <t>61   11</t>
  </si>
  <si>
    <t>01.29--02.02</t>
  </si>
  <si>
    <t>12.12--02.13</t>
  </si>
  <si>
    <t>黔西南州</t>
  </si>
  <si>
    <t>兴仁57902</t>
  </si>
  <si>
    <t>25°26′</t>
  </si>
  <si>
    <t>105°11′</t>
  </si>
  <si>
    <t>黔南州</t>
  </si>
  <si>
    <t>罗甸57916</t>
  </si>
  <si>
    <t>*参考27.8</t>
  </si>
  <si>
    <t>69   4</t>
  </si>
  <si>
    <t>62   8</t>
  </si>
  <si>
    <t>64   6</t>
  </si>
  <si>
    <t>黔东南州</t>
  </si>
  <si>
    <t>凯里57825</t>
  </si>
  <si>
    <t>26°36′</t>
  </si>
  <si>
    <t>107°59′</t>
  </si>
  <si>
    <t>33   9</t>
  </si>
  <si>
    <t>26   22</t>
  </si>
  <si>
    <t>01.09--02.07</t>
  </si>
  <si>
    <t>六盘水</t>
  </si>
  <si>
    <t>盘县56793</t>
  </si>
  <si>
    <t>25°47′</t>
  </si>
  <si>
    <t>104°37′</t>
  </si>
  <si>
    <t>48   9</t>
  </si>
  <si>
    <t>31   19</t>
  </si>
  <si>
    <t>云南省</t>
  </si>
  <si>
    <t>昆明</t>
  </si>
  <si>
    <t>昆明56778</t>
  </si>
  <si>
    <t>25°01′</t>
  </si>
  <si>
    <t>102°41′</t>
  </si>
  <si>
    <t>35   19</t>
  </si>
  <si>
    <t>12.17--01.12</t>
  </si>
  <si>
    <t>保山</t>
  </si>
  <si>
    <t>保山56748</t>
  </si>
  <si>
    <t>25°07′</t>
  </si>
  <si>
    <t>99°10′</t>
  </si>
  <si>
    <t>50   10</t>
  </si>
  <si>
    <t>54   10</t>
  </si>
  <si>
    <t>52   8</t>
  </si>
  <si>
    <t>01.01--01.06</t>
  </si>
  <si>
    <t>昭通</t>
  </si>
  <si>
    <t>昭通56586</t>
  </si>
  <si>
    <t>27°21′</t>
  </si>
  <si>
    <t>103°43′</t>
  </si>
  <si>
    <t>32   20</t>
  </si>
  <si>
    <t>36   17</t>
  </si>
  <si>
    <t>12.04--02.14</t>
  </si>
  <si>
    <t>11.10--03.11</t>
  </si>
  <si>
    <t>丽江</t>
  </si>
  <si>
    <t>丽江56651</t>
  </si>
  <si>
    <t>26°52′</t>
  </si>
  <si>
    <t>100°13′</t>
  </si>
  <si>
    <t>11.27--02.16</t>
  </si>
  <si>
    <t>普洱</t>
  </si>
  <si>
    <t>思茅56964</t>
  </si>
  <si>
    <t>22°47′</t>
  </si>
  <si>
    <t>100°58′</t>
  </si>
  <si>
    <t>51   10</t>
  </si>
  <si>
    <t>59   7</t>
  </si>
  <si>
    <t>55   7</t>
  </si>
  <si>
    <t>红河州</t>
  </si>
  <si>
    <t>蒙自56985</t>
  </si>
  <si>
    <t>23°23′</t>
  </si>
  <si>
    <t>103°23′</t>
  </si>
  <si>
    <t>西双版纳州</t>
  </si>
  <si>
    <t>景洪56959</t>
  </si>
  <si>
    <t>22°00′</t>
  </si>
  <si>
    <t>100°47′</t>
  </si>
  <si>
    <t>58   8</t>
  </si>
  <si>
    <t>68   5</t>
  </si>
  <si>
    <t>文山州</t>
  </si>
  <si>
    <t>文山州56994</t>
  </si>
  <si>
    <t>104°15′</t>
  </si>
  <si>
    <t>曲靖</t>
  </si>
  <si>
    <t>沾益56786</t>
  </si>
  <si>
    <t>25°35′</t>
  </si>
  <si>
    <t>103°50′</t>
  </si>
  <si>
    <t>19   19</t>
  </si>
  <si>
    <t>12.08--02.05</t>
  </si>
  <si>
    <t>玉溪</t>
  </si>
  <si>
    <t>玉溪56875</t>
  </si>
  <si>
    <t>102°33′</t>
  </si>
  <si>
    <t>45   16</t>
  </si>
  <si>
    <t>临沧</t>
  </si>
  <si>
    <t>临沧56951</t>
  </si>
  <si>
    <t>23°53′</t>
  </si>
  <si>
    <t>100°05′</t>
  </si>
  <si>
    <t>54   8</t>
  </si>
  <si>
    <t>55   4</t>
  </si>
  <si>
    <t>楚雄州</t>
  </si>
  <si>
    <t>楚雄56768</t>
  </si>
  <si>
    <t>101°32′</t>
  </si>
  <si>
    <t>32   14</t>
  </si>
  <si>
    <t xml:space="preserve">45   14 </t>
  </si>
  <si>
    <t>40   13</t>
  </si>
  <si>
    <t>01.01--01.08</t>
  </si>
  <si>
    <t>大理州</t>
  </si>
  <si>
    <t>大理56751</t>
  </si>
  <si>
    <t>25°42′</t>
  </si>
  <si>
    <t>100°11′</t>
  </si>
  <si>
    <t>15   8</t>
  </si>
  <si>
    <t>12.15--01.12</t>
  </si>
  <si>
    <t>德宏州</t>
  </si>
  <si>
    <t>瑞丽56838</t>
  </si>
  <si>
    <t>24°01′</t>
  </si>
  <si>
    <t>97°51′</t>
  </si>
  <si>
    <t>51   8</t>
  </si>
  <si>
    <t>怒江州</t>
  </si>
  <si>
    <t>泸水56741</t>
  </si>
  <si>
    <t>25°59′</t>
  </si>
  <si>
    <t>98°49′</t>
  </si>
  <si>
    <t>迪庆州</t>
  </si>
  <si>
    <t>香格里拉56543</t>
  </si>
  <si>
    <t>27°50′</t>
  </si>
  <si>
    <t>99°42′</t>
  </si>
  <si>
    <t>37   14</t>
  </si>
  <si>
    <t>36   13</t>
  </si>
  <si>
    <t>10.23--04.16</t>
  </si>
  <si>
    <t>10.10--05.05</t>
  </si>
  <si>
    <t>西藏</t>
  </si>
  <si>
    <t>拉萨</t>
  </si>
  <si>
    <t>拉萨55591</t>
  </si>
  <si>
    <t>29°40′</t>
  </si>
  <si>
    <t>91°08′</t>
  </si>
  <si>
    <t>30   12</t>
  </si>
  <si>
    <t>27   15</t>
  </si>
  <si>
    <t>11.01--03.12</t>
  </si>
  <si>
    <t>10.19--04.15</t>
  </si>
  <si>
    <t>昌都地区</t>
  </si>
  <si>
    <t>昌都56137</t>
  </si>
  <si>
    <t>31°09′</t>
  </si>
  <si>
    <t>97°10′</t>
  </si>
  <si>
    <t>61   5</t>
  </si>
  <si>
    <t>51   6</t>
  </si>
  <si>
    <t>10.28--03.24</t>
  </si>
  <si>
    <t>10.17--04.19</t>
  </si>
  <si>
    <t>那曲地区</t>
  </si>
  <si>
    <t>那曲55299</t>
  </si>
  <si>
    <t>31°29′</t>
  </si>
  <si>
    <t>92°04′</t>
  </si>
  <si>
    <t>30   7</t>
  </si>
  <si>
    <t>39   11</t>
  </si>
  <si>
    <t>34   8</t>
  </si>
  <si>
    <t>09.17--05.28</t>
  </si>
  <si>
    <t>08.23--06.18</t>
  </si>
  <si>
    <t>日喀则地区</t>
  </si>
  <si>
    <t>日喀则55578</t>
  </si>
  <si>
    <t>29°15′</t>
  </si>
  <si>
    <t>88°53′</t>
  </si>
  <si>
    <t>51   9</t>
  </si>
  <si>
    <t>50   11</t>
  </si>
  <si>
    <t>10.22--03.29</t>
  </si>
  <si>
    <t>10.11--04.22</t>
  </si>
  <si>
    <t>林芝地区</t>
  </si>
  <si>
    <t>林芝56312</t>
  </si>
  <si>
    <t>94°20′</t>
  </si>
  <si>
    <t>11.13--03.08</t>
  </si>
  <si>
    <t>10.24--04.13</t>
  </si>
  <si>
    <t>阿里地区</t>
  </si>
  <si>
    <t>狮泉河55228</t>
  </si>
  <si>
    <t>32°30′</t>
  </si>
  <si>
    <t>80°05′</t>
  </si>
  <si>
    <t>24   14</t>
  </si>
  <si>
    <t>09.28--05.23</t>
  </si>
  <si>
    <t>09.19--06.08</t>
  </si>
  <si>
    <t>山南地区</t>
  </si>
  <si>
    <t>错那55690</t>
  </si>
  <si>
    <t>27°59′</t>
  </si>
  <si>
    <t>91°57′</t>
  </si>
  <si>
    <t>32   17</t>
  </si>
  <si>
    <t>09.23--05.31</t>
  </si>
  <si>
    <t>01.01--12.31</t>
  </si>
  <si>
    <t>陕西省</t>
  </si>
  <si>
    <t>西安</t>
  </si>
  <si>
    <t>西安57036</t>
  </si>
  <si>
    <t>34°18′</t>
  </si>
  <si>
    <t>108°56′</t>
  </si>
  <si>
    <t>35   11</t>
  </si>
  <si>
    <t>11.23--03.02</t>
  </si>
  <si>
    <t>11.09--03.15</t>
  </si>
  <si>
    <t>延安</t>
  </si>
  <si>
    <t>延安53845</t>
  </si>
  <si>
    <t>36°36′</t>
  </si>
  <si>
    <t xml:space="preserve">25   20 </t>
  </si>
  <si>
    <t>26   17</t>
  </si>
  <si>
    <t>11.06--03.18</t>
  </si>
  <si>
    <t>10.23--03.30</t>
  </si>
  <si>
    <t>宝鸡</t>
  </si>
  <si>
    <t>宝鸡57016</t>
  </si>
  <si>
    <t>34°21′</t>
  </si>
  <si>
    <t>107°08′</t>
  </si>
  <si>
    <t>37   12</t>
  </si>
  <si>
    <t>54   13</t>
  </si>
  <si>
    <t>47   13</t>
  </si>
  <si>
    <t>11.08--03.22</t>
  </si>
  <si>
    <t>汉中</t>
  </si>
  <si>
    <t>汉中57127</t>
  </si>
  <si>
    <t>33°04′</t>
  </si>
  <si>
    <t>107°02′</t>
  </si>
  <si>
    <t>55   8</t>
  </si>
  <si>
    <t>49   8</t>
  </si>
  <si>
    <t>12.04--02.13</t>
  </si>
  <si>
    <t>11.15--03.09</t>
  </si>
  <si>
    <t>榆林</t>
  </si>
  <si>
    <t>榆林53646</t>
  </si>
  <si>
    <t>109°42′</t>
  </si>
  <si>
    <t>43   14</t>
  </si>
  <si>
    <t>10.27--03.28</t>
  </si>
  <si>
    <t>10.17--04.05</t>
  </si>
  <si>
    <t>安康</t>
  </si>
  <si>
    <t>安康57245</t>
  </si>
  <si>
    <t>32°43′</t>
  </si>
  <si>
    <t>109°02′</t>
  </si>
  <si>
    <t>49   13</t>
  </si>
  <si>
    <t>45   10</t>
  </si>
  <si>
    <t>12.12--02.09</t>
  </si>
  <si>
    <t>铜川</t>
  </si>
  <si>
    <t>铜川53947</t>
  </si>
  <si>
    <t>35°05′</t>
  </si>
  <si>
    <t>109°04′</t>
  </si>
  <si>
    <t>11.10--03.17</t>
  </si>
  <si>
    <t>11.03--03.30</t>
  </si>
  <si>
    <t>咸阳</t>
  </si>
  <si>
    <t>武功57034</t>
  </si>
  <si>
    <t>34°15′</t>
  </si>
  <si>
    <t>108°13′</t>
  </si>
  <si>
    <t>*参考27.0</t>
  </si>
  <si>
    <t>34   7</t>
  </si>
  <si>
    <t>11.08--03.20</t>
  </si>
  <si>
    <t>商洛</t>
  </si>
  <si>
    <t>商州57143</t>
  </si>
  <si>
    <t>109°58′</t>
  </si>
  <si>
    <t>27   18</t>
  </si>
  <si>
    <t>11.25--03.04</t>
  </si>
  <si>
    <t>11.09--03.27</t>
  </si>
  <si>
    <t>甘肃省</t>
  </si>
  <si>
    <t>兰州</t>
  </si>
  <si>
    <t>兰州52889</t>
  </si>
  <si>
    <t>36°03′</t>
  </si>
  <si>
    <t>103°53′</t>
  </si>
  <si>
    <t>851..5</t>
  </si>
  <si>
    <t>11.05--03.14</t>
  </si>
  <si>
    <t>10.20--03.28</t>
  </si>
  <si>
    <t>酒泉</t>
  </si>
  <si>
    <t>酒泉52533</t>
  </si>
  <si>
    <t>39°46′</t>
  </si>
  <si>
    <t>98°29′</t>
  </si>
  <si>
    <t>21   12</t>
  </si>
  <si>
    <t>10.23--03.28</t>
  </si>
  <si>
    <t>10.12--04.12</t>
  </si>
  <si>
    <t>平凉</t>
  </si>
  <si>
    <t>平凉53915</t>
  </si>
  <si>
    <t>35°33′</t>
  </si>
  <si>
    <t>106°40′</t>
  </si>
  <si>
    <t>22   20</t>
  </si>
  <si>
    <t>10.18--04.05</t>
  </si>
  <si>
    <t>天水</t>
  </si>
  <si>
    <t>天水57006</t>
  </si>
  <si>
    <t>34°35′</t>
  </si>
  <si>
    <t>105°45′</t>
  </si>
  <si>
    <t>43   15</t>
  </si>
  <si>
    <t>51   15</t>
  </si>
  <si>
    <t>47   15</t>
  </si>
  <si>
    <t>11.11--03.09</t>
  </si>
  <si>
    <t>陇南</t>
  </si>
  <si>
    <t>武都56096</t>
  </si>
  <si>
    <t>33°24′</t>
  </si>
  <si>
    <t>104°55′</t>
  </si>
  <si>
    <t xml:space="preserve">39   10 </t>
  </si>
  <si>
    <t>47   6</t>
  </si>
  <si>
    <t>43   8</t>
  </si>
  <si>
    <t>12.09--02.10</t>
  </si>
  <si>
    <t>11.23--03.04</t>
  </si>
  <si>
    <t>张掖</t>
  </si>
  <si>
    <t>张掖52652</t>
  </si>
  <si>
    <t>38°56′</t>
  </si>
  <si>
    <t>100°26′</t>
  </si>
  <si>
    <t>C     S</t>
  </si>
  <si>
    <t>10.21--03.28</t>
  </si>
  <si>
    <t>10.12--04.07</t>
  </si>
  <si>
    <t>白银</t>
  </si>
  <si>
    <t>靖远52895</t>
  </si>
  <si>
    <t>36°34′</t>
  </si>
  <si>
    <t>69   6</t>
  </si>
  <si>
    <t>56   6</t>
  </si>
  <si>
    <t>11.03--03.20</t>
  </si>
  <si>
    <t>10.19--04.03</t>
  </si>
  <si>
    <t>金昌</t>
  </si>
  <si>
    <t>永昌52674</t>
  </si>
  <si>
    <t>27   16</t>
  </si>
  <si>
    <t>10.15--04.04</t>
  </si>
  <si>
    <t>10.05--04.21</t>
  </si>
  <si>
    <t>庆阳</t>
  </si>
  <si>
    <t>西峰镇53923</t>
  </si>
  <si>
    <t>35°44′</t>
  </si>
  <si>
    <t>107°38′</t>
  </si>
  <si>
    <t>10.18--04.06</t>
  </si>
  <si>
    <t>定西</t>
  </si>
  <si>
    <t>临洮52986</t>
  </si>
  <si>
    <t>35°22′</t>
  </si>
  <si>
    <t>103°52′</t>
  </si>
  <si>
    <t>43   7</t>
  </si>
  <si>
    <t>52   7</t>
  </si>
  <si>
    <t>45   6</t>
  </si>
  <si>
    <t>10.25--03.28</t>
  </si>
  <si>
    <t>武威</t>
  </si>
  <si>
    <t>武威52679</t>
  </si>
  <si>
    <t>37°55′</t>
  </si>
  <si>
    <t>102°40′</t>
  </si>
  <si>
    <t>35   9</t>
  </si>
  <si>
    <t>10.24--03.27</t>
  </si>
  <si>
    <t>10.14--04.05</t>
  </si>
  <si>
    <t>临夏州</t>
  </si>
  <si>
    <t>临夏52984</t>
  </si>
  <si>
    <t>35°35′</t>
  </si>
  <si>
    <t>103°11′</t>
  </si>
  <si>
    <t>54   9</t>
  </si>
  <si>
    <t>47   10</t>
  </si>
  <si>
    <t>49   9</t>
  </si>
  <si>
    <t>10.24--03.28</t>
  </si>
  <si>
    <t>10.13--04.15</t>
  </si>
  <si>
    <t>甘南州</t>
  </si>
  <si>
    <t>合作56080</t>
  </si>
  <si>
    <t>35°00′</t>
  </si>
  <si>
    <t>102°54′</t>
  </si>
  <si>
    <t>C    N</t>
  </si>
  <si>
    <t>63   8</t>
  </si>
  <si>
    <t>10.08--04.27</t>
  </si>
  <si>
    <t>09.15--05.22</t>
  </si>
  <si>
    <t>青海省</t>
  </si>
  <si>
    <t>西宁</t>
  </si>
  <si>
    <t>西宁52866</t>
  </si>
  <si>
    <t>36°43′</t>
  </si>
  <si>
    <t>101°45′</t>
  </si>
  <si>
    <t>49   18</t>
  </si>
  <si>
    <t>41   20</t>
  </si>
  <si>
    <t>10.20--04.02</t>
  </si>
  <si>
    <t>玉树州</t>
  </si>
  <si>
    <t>玉树56029</t>
  </si>
  <si>
    <t>33°01′</t>
  </si>
  <si>
    <t>97°01′</t>
  </si>
  <si>
    <t>63   7</t>
  </si>
  <si>
    <t>60   6</t>
  </si>
  <si>
    <t>10.09--04.25</t>
  </si>
  <si>
    <t>09.17--05.22</t>
  </si>
  <si>
    <t>海西州</t>
  </si>
  <si>
    <t>格尔木52818</t>
  </si>
  <si>
    <t>36°25′</t>
  </si>
  <si>
    <t>94°54′</t>
  </si>
  <si>
    <t>10.15--04.08</t>
  </si>
  <si>
    <t>10.02--04.22</t>
  </si>
  <si>
    <t>黄南州</t>
  </si>
  <si>
    <t>河南56065</t>
  </si>
  <si>
    <t>34°44′</t>
  </si>
  <si>
    <t>101°36′</t>
  </si>
  <si>
    <t>09.17--05.17</t>
  </si>
  <si>
    <t>09.01--06.12</t>
  </si>
  <si>
    <t>海南州</t>
  </si>
  <si>
    <t>共和52856</t>
  </si>
  <si>
    <t>36°16′</t>
  </si>
  <si>
    <t>100°37′</t>
  </si>
  <si>
    <t>30   8</t>
  </si>
  <si>
    <t>45   12</t>
  </si>
  <si>
    <t>果洛州</t>
  </si>
  <si>
    <t>达日56046</t>
  </si>
  <si>
    <t>33°45′</t>
  </si>
  <si>
    <t>99°39′</t>
  </si>
  <si>
    <t>38   7</t>
  </si>
  <si>
    <t>09.14--05.26</t>
  </si>
  <si>
    <t>08.23--06.20</t>
  </si>
  <si>
    <t>海北州</t>
  </si>
  <si>
    <t>祁连52657</t>
  </si>
  <si>
    <t>38°11′</t>
  </si>
  <si>
    <t>100°15′</t>
  </si>
  <si>
    <t>23   19</t>
  </si>
  <si>
    <t>09.29--04.29</t>
  </si>
  <si>
    <t>09.12--05.21</t>
  </si>
  <si>
    <t>海东地区</t>
  </si>
  <si>
    <t>民和52876</t>
  </si>
  <si>
    <t>36°19′</t>
  </si>
  <si>
    <t>102°51′</t>
  </si>
  <si>
    <t>38   8</t>
  </si>
  <si>
    <t>40   10</t>
  </si>
  <si>
    <t xml:space="preserve">C   SE </t>
  </si>
  <si>
    <t>11.02--03.27</t>
  </si>
  <si>
    <t>10.15--04.05</t>
  </si>
  <si>
    <t>宁夏</t>
  </si>
  <si>
    <t>银川</t>
  </si>
  <si>
    <t>银川53614</t>
  </si>
  <si>
    <t>38°29′</t>
  </si>
  <si>
    <t>106°13′</t>
  </si>
  <si>
    <t>26   11</t>
  </si>
  <si>
    <t>23   9</t>
  </si>
  <si>
    <t>10.19--04.05</t>
  </si>
  <si>
    <t>石嘴山</t>
  </si>
  <si>
    <t>惠农53519</t>
  </si>
  <si>
    <t>39°13′</t>
  </si>
  <si>
    <t>19    8</t>
  </si>
  <si>
    <t>吴忠</t>
  </si>
  <si>
    <t>同心53810</t>
  </si>
  <si>
    <t>36°59′</t>
  </si>
  <si>
    <t>105°54′</t>
  </si>
  <si>
    <t>11.04--03.26</t>
  </si>
  <si>
    <t>10.19--04.04</t>
  </si>
  <si>
    <t>固原</t>
  </si>
  <si>
    <t>固原53817</t>
  </si>
  <si>
    <t>36°00′</t>
  </si>
  <si>
    <t>106°16′</t>
  </si>
  <si>
    <t>18   9</t>
  </si>
  <si>
    <t>10.10--04.16</t>
  </si>
  <si>
    <t>中卫</t>
  </si>
  <si>
    <t>中卫53704</t>
  </si>
  <si>
    <t>37   20</t>
  </si>
  <si>
    <t>11.02--03.26</t>
  </si>
  <si>
    <t>新疆</t>
  </si>
  <si>
    <t>乌鲁木齐</t>
  </si>
  <si>
    <t>乌鲁木齐51463</t>
  </si>
  <si>
    <t>43°47′</t>
  </si>
  <si>
    <t>87°37′</t>
  </si>
  <si>
    <t>29   10</t>
  </si>
  <si>
    <t>15    12</t>
  </si>
  <si>
    <t>10.24--03.30</t>
  </si>
  <si>
    <t>10.14--04.11</t>
  </si>
  <si>
    <t>克拉玛依</t>
  </si>
  <si>
    <t>克拉玛依51243</t>
  </si>
  <si>
    <t>45°37′</t>
  </si>
  <si>
    <t>84°51′</t>
  </si>
  <si>
    <t>49   7</t>
  </si>
  <si>
    <t>21   19</t>
  </si>
  <si>
    <t>10.31--03.26</t>
  </si>
  <si>
    <t>10.19--04.01</t>
  </si>
  <si>
    <t>吐鲁番</t>
  </si>
  <si>
    <t>吐鲁番51573</t>
  </si>
  <si>
    <t>42°56′</t>
  </si>
  <si>
    <t>89°12′</t>
  </si>
  <si>
    <t>11.07--03.04</t>
  </si>
  <si>
    <t>10.30--03.14</t>
  </si>
  <si>
    <t>哈密</t>
  </si>
  <si>
    <t>哈密52203</t>
  </si>
  <si>
    <t>42°49′</t>
  </si>
  <si>
    <t>93°31′</t>
  </si>
  <si>
    <t>10.31--03.20</t>
  </si>
  <si>
    <t>10.18--03.28</t>
  </si>
  <si>
    <t>和田</t>
  </si>
  <si>
    <t>和田51828</t>
  </si>
  <si>
    <t>37°08′</t>
  </si>
  <si>
    <t>79°56′</t>
  </si>
  <si>
    <t>31   8</t>
  </si>
  <si>
    <t xml:space="preserve">23   10 </t>
  </si>
  <si>
    <t>11.12--03.05</t>
  </si>
  <si>
    <t>11.03--03.14</t>
  </si>
  <si>
    <t>阿勒泰</t>
  </si>
  <si>
    <t>阿勒泰51076</t>
  </si>
  <si>
    <t>88°05′</t>
  </si>
  <si>
    <t>52   9</t>
  </si>
  <si>
    <t>10.08--04.15</t>
  </si>
  <si>
    <t>喀什地区</t>
  </si>
  <si>
    <t>喀什51709</t>
  </si>
  <si>
    <t>39°28′</t>
  </si>
  <si>
    <t>75°59′</t>
  </si>
  <si>
    <t>22   8</t>
  </si>
  <si>
    <t>44   9</t>
  </si>
  <si>
    <t>11.09--03.09</t>
  </si>
  <si>
    <t>10.30--03.17</t>
  </si>
  <si>
    <t>伊犁哈萨克自治州</t>
  </si>
  <si>
    <t>伊宁51431</t>
  </si>
  <si>
    <t>81°20′</t>
  </si>
  <si>
    <t>20   16</t>
  </si>
  <si>
    <t>38    14</t>
  </si>
  <si>
    <t>11.03--03.23</t>
  </si>
  <si>
    <t>10.20--03.29</t>
  </si>
  <si>
    <t>巴音郭楞蒙自治州</t>
  </si>
  <si>
    <t>库尔勒51656</t>
  </si>
  <si>
    <t>41°45′</t>
  </si>
  <si>
    <t>86°08′</t>
  </si>
  <si>
    <t>28   19</t>
  </si>
  <si>
    <t>38   19</t>
  </si>
  <si>
    <t>11.06--03.12</t>
  </si>
  <si>
    <t>10.24--03.22</t>
  </si>
  <si>
    <t>昌吉回族自治州</t>
  </si>
  <si>
    <t>奇台51379</t>
  </si>
  <si>
    <t>44°01′</t>
  </si>
  <si>
    <t>89°34′</t>
  </si>
  <si>
    <t>10.19--03.31</t>
  </si>
  <si>
    <t>10.09--04.13</t>
  </si>
  <si>
    <t>博尔塔拉蒙古自治州</t>
  </si>
  <si>
    <t>精河51334</t>
  </si>
  <si>
    <t>44°37′</t>
  </si>
  <si>
    <t>82°54′</t>
  </si>
  <si>
    <t>*参考26.2</t>
  </si>
  <si>
    <t>49   12</t>
  </si>
  <si>
    <t>37   13</t>
  </si>
  <si>
    <t>10.27--03.27</t>
  </si>
  <si>
    <t>10.16--04.03</t>
  </si>
  <si>
    <t>阿克苏地区</t>
  </si>
  <si>
    <t>阿克苏51628</t>
  </si>
  <si>
    <t>41°10′</t>
  </si>
  <si>
    <t>80°14′</t>
  </si>
  <si>
    <t>*参考25.7</t>
  </si>
  <si>
    <t>28   8</t>
  </si>
  <si>
    <t>11.04--03.07</t>
  </si>
  <si>
    <t>10.22--03.07</t>
  </si>
  <si>
    <t>塔城地区</t>
  </si>
  <si>
    <t>塔城51133</t>
  </si>
  <si>
    <t>46°44′</t>
  </si>
  <si>
    <t>83°00′</t>
  </si>
  <si>
    <t>*参考22.9</t>
  </si>
  <si>
    <t>22   22</t>
  </si>
  <si>
    <t>10.23--04.02</t>
  </si>
  <si>
    <t>克孜勒苏柯尔克孜自治州</t>
  </si>
  <si>
    <t>乌恰51705</t>
  </si>
  <si>
    <t>39°43′</t>
  </si>
  <si>
    <t>75°15′</t>
  </si>
  <si>
    <t>*参考19.4</t>
  </si>
  <si>
    <t>台湾、香港地区参考“采暖通风与空气调节室外气象参数(GBJ19-87 2001年版）”</t>
  </si>
  <si>
    <t>台湾地区</t>
  </si>
  <si>
    <t>台北</t>
  </si>
  <si>
    <t>25°02′</t>
  </si>
  <si>
    <t>121°31′</t>
  </si>
  <si>
    <t>1961-1980</t>
  </si>
  <si>
    <t>花莲</t>
  </si>
  <si>
    <t>121°37′</t>
  </si>
  <si>
    <t>25   20</t>
  </si>
  <si>
    <t>28   15</t>
  </si>
  <si>
    <t>恒春</t>
  </si>
  <si>
    <t>120°45′</t>
  </si>
  <si>
    <t>香港地区</t>
  </si>
  <si>
    <t>香港</t>
  </si>
  <si>
    <t>22°18′</t>
  </si>
  <si>
    <t>114°10′</t>
  </si>
  <si>
    <t>1951-1980</t>
  </si>
  <si>
    <t>（注：“参考”详见条文说明表19）</t>
  </si>
</sst>
</file>

<file path=xl/styles.xml><?xml version="1.0" encoding="utf-8"?>
<styleSheet xmlns="http://schemas.openxmlformats.org/spreadsheetml/2006/main">
  <numFmts count="13">
    <numFmt numFmtId="176" formatCode="0.00_);[Red]\(0.00\)"/>
    <numFmt numFmtId="177" formatCode="0.000"/>
    <numFmt numFmtId="43" formatCode="_ * #,##0.00_ ;_ * \-#,##0.00_ ;_ * &quot;-&quot;??_ ;_ @_ "/>
    <numFmt numFmtId="178" formatCode="0.000000_ "/>
    <numFmt numFmtId="179" formatCode="0.0000_ "/>
    <numFmt numFmtId="180" formatCode="0.000_ "/>
    <numFmt numFmtId="42" formatCode="_ &quot;￥&quot;* #,##0_ ;_ &quot;￥&quot;* \-#,##0_ ;_ &quot;￥&quot;* &quot;-&quot;_ ;_ @_ "/>
    <numFmt numFmtId="181" formatCode="0.0_ "/>
    <numFmt numFmtId="44" formatCode="_ &quot;￥&quot;* #,##0.00_ ;_ &quot;￥&quot;* \-#,##0.00_ ;_ &quot;￥&quot;* &quot;-&quot;??_ ;_ @_ "/>
    <numFmt numFmtId="41" formatCode="_ * #,##0_ ;_ * \-#,##0_ ;_ * &quot;-&quot;_ ;_ @_ "/>
    <numFmt numFmtId="182" formatCode="0.00_ "/>
    <numFmt numFmtId="183" formatCode="0_ "/>
    <numFmt numFmtId="184" formatCode="0.0000000_ "/>
  </numFmts>
  <fonts count="97">
    <font>
      <sz val="12"/>
      <color indexed="8"/>
      <name val="宋体"/>
      <charset val="134"/>
    </font>
    <font>
      <sz val="12"/>
      <name val="宋体"/>
      <charset val="134"/>
    </font>
    <font>
      <sz val="28"/>
      <name val="楷体_GB2312"/>
      <charset val="134"/>
    </font>
    <font>
      <sz val="20"/>
      <name val="楷体_GB2312"/>
      <charset val="134"/>
    </font>
    <font>
      <sz val="18"/>
      <name val="楷体_GB2312"/>
      <charset val="134"/>
    </font>
    <font>
      <sz val="10"/>
      <name val="宋体"/>
      <charset val="134"/>
    </font>
    <font>
      <sz val="16"/>
      <name val="楷体_GB2312"/>
      <charset val="134"/>
    </font>
    <font>
      <sz val="20"/>
      <name val="仿宋_GB2312"/>
      <charset val="134"/>
    </font>
    <font>
      <sz val="14"/>
      <name val="宋体"/>
      <charset val="134"/>
    </font>
    <font>
      <sz val="22"/>
      <name val="楷体_GB2312"/>
      <charset val="134"/>
    </font>
    <font>
      <sz val="14"/>
      <name val="楷体_GB2312"/>
      <charset val="134"/>
    </font>
    <font>
      <sz val="16"/>
      <name val="宋体"/>
      <charset val="134"/>
    </font>
    <font>
      <sz val="12"/>
      <name val="楷体_GB2312"/>
      <charset val="134"/>
    </font>
    <font>
      <b/>
      <sz val="18"/>
      <name val="宋体"/>
      <charset val="134"/>
    </font>
    <font>
      <sz val="12"/>
      <color rgb="FFFF0000"/>
      <name val="宋体"/>
      <charset val="134"/>
    </font>
    <font>
      <b/>
      <sz val="16"/>
      <name val="楷体_GB2312"/>
      <charset val="134"/>
    </font>
    <font>
      <b/>
      <sz val="12"/>
      <name val="楷体_GB2312"/>
      <charset val="134"/>
    </font>
    <font>
      <b/>
      <sz val="12"/>
      <name val="宋体"/>
      <charset val="134"/>
    </font>
    <font>
      <b/>
      <sz val="12"/>
      <color rgb="FF000000"/>
      <name val="宋体"/>
      <charset val="134"/>
    </font>
    <font>
      <b/>
      <sz val="12"/>
      <color indexed="8"/>
      <name val="宋体"/>
      <charset val="134"/>
    </font>
    <font>
      <b/>
      <sz val="10"/>
      <color indexed="8"/>
      <name val="宋体"/>
      <charset val="134"/>
    </font>
    <font>
      <b/>
      <sz val="12"/>
      <color indexed="8"/>
      <name val="楷体_GB2312"/>
      <charset val="134"/>
    </font>
    <font>
      <sz val="12"/>
      <color indexed="10"/>
      <name val="宋体"/>
      <charset val="134"/>
    </font>
    <font>
      <sz val="12"/>
      <color indexed="10"/>
      <name val="楷体_GB2312"/>
      <charset val="134"/>
    </font>
    <font>
      <b/>
      <sz val="10"/>
      <name val="宋体"/>
      <charset val="134"/>
    </font>
    <font>
      <b/>
      <i/>
      <sz val="12"/>
      <name val="宋体"/>
      <charset val="134"/>
    </font>
    <font>
      <b/>
      <i/>
      <sz val="10"/>
      <name val="宋体"/>
      <charset val="134"/>
    </font>
    <font>
      <b/>
      <i/>
      <sz val="16"/>
      <name val="宋体"/>
      <charset val="134"/>
    </font>
    <font>
      <b/>
      <sz val="12"/>
      <color rgb="FF000000"/>
      <name val="楷体_GB2312"/>
      <charset val="134"/>
    </font>
    <font>
      <b/>
      <sz val="12"/>
      <color indexed="10"/>
      <name val="宋体"/>
      <charset val="134"/>
    </font>
    <font>
      <b/>
      <sz val="20"/>
      <color indexed="8"/>
      <name val="宋体"/>
      <charset val="134"/>
    </font>
    <font>
      <sz val="11"/>
      <color theme="1"/>
      <name val="宋体"/>
      <charset val="134"/>
      <scheme val="minor"/>
    </font>
    <font>
      <sz val="18"/>
      <color theme="1"/>
      <name val="宋体"/>
      <charset val="134"/>
      <scheme val="minor"/>
    </font>
    <font>
      <sz val="10"/>
      <name val="宋体"/>
      <charset val="134"/>
      <scheme val="minor"/>
    </font>
    <font>
      <sz val="10"/>
      <name val="Arial Unicode MS"/>
      <charset val="134"/>
    </font>
    <font>
      <sz val="10"/>
      <name val="Times New Roman"/>
      <charset val="134"/>
    </font>
    <font>
      <sz val="8"/>
      <name val="Arial Unicode MS"/>
      <charset val="134"/>
    </font>
    <font>
      <sz val="11"/>
      <color theme="1"/>
      <name val="Arial Unicode MS"/>
      <charset val="134"/>
    </font>
    <font>
      <sz val="8"/>
      <color theme="1"/>
      <name val="Arial Unicode MS"/>
      <charset val="134"/>
    </font>
    <font>
      <b/>
      <sz val="12"/>
      <color theme="1"/>
      <name val="宋体"/>
      <charset val="134"/>
      <scheme val="minor"/>
    </font>
    <font>
      <sz val="10"/>
      <color theme="1"/>
      <name val="宋体"/>
      <charset val="134"/>
      <scheme val="minor"/>
    </font>
    <font>
      <sz val="9"/>
      <color theme="1"/>
      <name val="宋体"/>
      <charset val="134"/>
      <scheme val="minor"/>
    </font>
    <font>
      <b/>
      <sz val="11"/>
      <color theme="1"/>
      <name val="宋体"/>
      <charset val="134"/>
      <scheme val="minor"/>
    </font>
    <font>
      <b/>
      <sz val="9"/>
      <name val="宋体"/>
      <charset val="134"/>
    </font>
    <font>
      <b/>
      <sz val="11"/>
      <name val="Arial"/>
      <charset val="134"/>
    </font>
    <font>
      <sz val="10"/>
      <color indexed="8"/>
      <name val="宋体"/>
      <charset val="134"/>
    </font>
    <font>
      <b/>
      <sz val="10"/>
      <name val="Arial"/>
      <charset val="134"/>
    </font>
    <font>
      <b/>
      <sz val="16"/>
      <color theme="1"/>
      <name val="宋体"/>
      <charset val="134"/>
      <scheme val="minor"/>
    </font>
    <font>
      <b/>
      <sz val="12"/>
      <name val="GreekC"/>
      <charset val="0"/>
    </font>
    <font>
      <sz val="12"/>
      <color theme="1"/>
      <name val="宋体"/>
      <charset val="134"/>
      <scheme val="minor"/>
    </font>
    <font>
      <sz val="11"/>
      <color theme="1"/>
      <name val="SimSun"/>
      <charset val="134"/>
    </font>
    <font>
      <sz val="8"/>
      <color theme="1"/>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28"/>
      <name val="仿宋_GB2312"/>
      <charset val="134"/>
    </font>
    <font>
      <b/>
      <i/>
      <sz val="12"/>
      <color indexed="8"/>
      <name val="宋体"/>
      <charset val="134"/>
    </font>
    <font>
      <b/>
      <vertAlign val="subscript"/>
      <sz val="12"/>
      <color indexed="8"/>
      <name val="宋体"/>
      <charset val="134"/>
    </font>
    <font>
      <b/>
      <i/>
      <sz val="10"/>
      <color indexed="8"/>
      <name val="宋体"/>
      <charset val="134"/>
    </font>
    <font>
      <b/>
      <i/>
      <vertAlign val="superscript"/>
      <sz val="12"/>
      <color indexed="8"/>
      <name val="宋体"/>
      <charset val="134"/>
    </font>
    <font>
      <vertAlign val="subscript"/>
      <sz val="12"/>
      <name val="宋体"/>
      <charset val="134"/>
    </font>
    <font>
      <b/>
      <sz val="10"/>
      <name val="楷体_GB2312"/>
      <charset val="134"/>
    </font>
    <font>
      <b/>
      <sz val="11"/>
      <color indexed="8"/>
      <name val="宋体"/>
      <charset val="134"/>
    </font>
    <font>
      <b/>
      <vertAlign val="subscript"/>
      <sz val="12"/>
      <name val="宋体"/>
      <charset val="134"/>
    </font>
    <font>
      <b/>
      <i/>
      <vertAlign val="subscript"/>
      <sz val="12"/>
      <name val="宋体"/>
      <charset val="134"/>
    </font>
    <font>
      <b/>
      <vertAlign val="superscript"/>
      <sz val="12"/>
      <name val="宋体"/>
      <charset val="134"/>
    </font>
    <font>
      <vertAlign val="subscript"/>
      <sz val="10"/>
      <name val="Times New Roman"/>
      <charset val="134"/>
    </font>
    <font>
      <vertAlign val="subscript"/>
      <sz val="10"/>
      <name val="Arial Unicode MS"/>
      <charset val="134"/>
    </font>
    <font>
      <vertAlign val="superscript"/>
      <sz val="10"/>
      <name val="Arial Unicode MS"/>
      <charset val="134"/>
    </font>
    <font>
      <vertAlign val="superscript"/>
      <sz val="11"/>
      <color theme="1"/>
      <name val="宋体"/>
      <charset val="134"/>
      <scheme val="minor"/>
    </font>
    <font>
      <sz val="8"/>
      <name val="宋体"/>
      <charset val="134"/>
      <scheme val="minor"/>
    </font>
    <font>
      <sz val="6"/>
      <name val="Arial Unicode MS"/>
      <charset val="134"/>
    </font>
    <font>
      <vertAlign val="superscript"/>
      <sz val="8"/>
      <name val="Arial Unicode MS"/>
      <charset val="134"/>
    </font>
    <font>
      <vertAlign val="subscript"/>
      <sz val="8"/>
      <name val="Arial Unicode MS"/>
      <charset val="134"/>
    </font>
    <font>
      <vertAlign val="subscript"/>
      <sz val="10"/>
      <name val="宋体"/>
      <charset val="134"/>
    </font>
    <font>
      <sz val="9"/>
      <color rgb="FFFF0000"/>
      <name val="宋体"/>
      <charset val="134"/>
      <scheme val="minor"/>
    </font>
    <font>
      <vertAlign val="superscript"/>
      <sz val="10"/>
      <name val="Times New Roman"/>
      <charset val="134"/>
    </font>
    <font>
      <b/>
      <sz val="9"/>
      <name val="Arial"/>
      <charset val="134"/>
    </font>
    <font>
      <vertAlign val="superscript"/>
      <sz val="12"/>
      <name val="宋体"/>
      <charset val="134"/>
    </font>
    <font>
      <sz val="9"/>
      <name val="宋体"/>
      <charset val="134"/>
    </font>
    <font>
      <b/>
      <sz val="9"/>
      <name val="宋体"/>
      <charset val="134"/>
    </font>
  </fonts>
  <fills count="67">
    <fill>
      <patternFill patternType="none"/>
    </fill>
    <fill>
      <patternFill patternType="gray125"/>
    </fill>
    <fill>
      <patternFill patternType="solid">
        <fgColor indexed="14"/>
        <bgColor indexed="64"/>
      </patternFill>
    </fill>
    <fill>
      <patternFill patternType="solid">
        <fgColor indexed="11"/>
        <bgColor indexed="64"/>
      </patternFill>
    </fill>
    <fill>
      <patternFill patternType="solid">
        <fgColor indexed="48"/>
        <bgColor indexed="64"/>
      </patternFill>
    </fill>
    <fill>
      <patternFill patternType="solid">
        <fgColor indexed="40"/>
        <bgColor indexed="64"/>
      </patternFill>
    </fill>
    <fill>
      <patternFill patternType="solid">
        <fgColor indexed="22"/>
        <bgColor indexed="64"/>
      </patternFill>
    </fill>
    <fill>
      <patternFill patternType="solid">
        <fgColor indexed="46"/>
        <bgColor indexed="64"/>
      </patternFill>
    </fill>
    <fill>
      <patternFill patternType="solid">
        <fgColor indexed="49"/>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indexed="9"/>
        <bgColor indexed="64"/>
      </patternFill>
    </fill>
    <fill>
      <patternFill patternType="solid">
        <fgColor indexed="15"/>
        <bgColor indexed="64"/>
      </patternFill>
    </fill>
    <fill>
      <patternFill patternType="solid">
        <fgColor indexed="19"/>
        <bgColor indexed="64"/>
      </patternFill>
    </fill>
    <fill>
      <patternFill patternType="solid">
        <fgColor indexed="50"/>
        <bgColor indexed="64"/>
      </patternFill>
    </fill>
    <fill>
      <patternFill patternType="solid">
        <fgColor indexed="53"/>
        <bgColor indexed="64"/>
      </patternFill>
    </fill>
    <fill>
      <patternFill patternType="solid">
        <fgColor indexed="29"/>
        <bgColor indexed="64"/>
      </patternFill>
    </fill>
    <fill>
      <patternFill patternType="solid">
        <fgColor indexed="17"/>
        <bgColor indexed="64"/>
      </patternFill>
    </fill>
    <fill>
      <patternFill patternType="solid">
        <fgColor indexed="47"/>
        <bgColor indexed="64"/>
      </patternFill>
    </fill>
    <fill>
      <patternFill patternType="solid">
        <fgColor indexed="13"/>
        <bgColor indexed="64"/>
      </patternFill>
    </fill>
    <fill>
      <patternFill patternType="solid">
        <fgColor indexed="41"/>
        <bgColor indexed="64"/>
      </patternFill>
    </fill>
    <fill>
      <patternFill patternType="solid">
        <fgColor indexed="21"/>
        <bgColor indexed="64"/>
      </patternFill>
    </fill>
    <fill>
      <patternFill patternType="solid">
        <fgColor indexed="33"/>
        <bgColor indexed="64"/>
      </patternFill>
    </fill>
    <fill>
      <patternFill patternType="solid">
        <fgColor indexed="57"/>
        <bgColor indexed="64"/>
      </patternFill>
    </fill>
    <fill>
      <patternFill patternType="solid">
        <fgColor theme="4" tint="-0.249977111117893"/>
        <bgColor indexed="64"/>
      </patternFill>
    </fill>
    <fill>
      <patternFill patternType="solid">
        <fgColor theme="3" tint="0.399975585192419"/>
        <bgColor indexed="64"/>
      </patternFill>
    </fill>
    <fill>
      <patternFill patternType="solid">
        <fgColor theme="0"/>
        <bgColor indexed="64"/>
      </patternFill>
    </fill>
    <fill>
      <patternFill patternType="solid">
        <fgColor indexed="26"/>
        <bgColor indexed="64"/>
      </patternFill>
    </fill>
    <fill>
      <patternFill patternType="solid">
        <fgColor theme="5" tint="-0.249977111117893"/>
        <bgColor indexed="64"/>
      </patternFill>
    </fill>
    <fill>
      <patternFill patternType="solid">
        <fgColor theme="0" tint="-0.349986266670736"/>
        <bgColor indexed="64"/>
      </patternFill>
    </fill>
    <fill>
      <patternFill patternType="solid">
        <fgColor rgb="FFFFFF00"/>
        <bgColor indexed="64"/>
      </patternFill>
    </fill>
    <fill>
      <patternFill patternType="solid">
        <fgColor rgb="FFFF0000"/>
        <bgColor indexed="64"/>
      </patternFill>
    </fill>
    <fill>
      <patternFill patternType="solid">
        <fgColor theme="3" tint="0.6"/>
        <bgColor indexed="64"/>
      </patternFill>
    </fill>
    <fill>
      <patternFill patternType="solid">
        <fgColor rgb="FFFFC000"/>
        <bgColor indexed="64"/>
      </patternFill>
    </fill>
    <fill>
      <patternFill patternType="solid">
        <fgColor theme="3" tint="0.8"/>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s>
  <borders count="98">
    <border>
      <left/>
      <right/>
      <top/>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double">
        <color auto="1"/>
      </left>
      <right/>
      <top style="double">
        <color auto="1"/>
      </top>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double">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top/>
      <bottom style="double">
        <color auto="1"/>
      </bottom>
      <diagonal/>
    </border>
    <border>
      <left style="thin">
        <color auto="1"/>
      </left>
      <right style="thin">
        <color auto="1"/>
      </right>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double">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right style="double">
        <color auto="1"/>
      </right>
      <top style="thin">
        <color auto="1"/>
      </top>
      <bottom style="thin">
        <color auto="1"/>
      </bottom>
      <diagonal/>
    </border>
    <border>
      <left style="double">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ck">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42" fontId="31" fillId="0" borderId="0" applyFont="0" applyFill="0" applyBorder="0" applyAlignment="0" applyProtection="0">
      <alignment vertical="center"/>
    </xf>
    <xf numFmtId="0" fontId="53" fillId="59" borderId="0" applyNumberFormat="0" applyBorder="0" applyAlignment="0" applyProtection="0">
      <alignment vertical="center"/>
    </xf>
    <xf numFmtId="0" fontId="66" fillId="54" borderId="90"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53" fillId="47" borderId="0" applyNumberFormat="0" applyBorder="0" applyAlignment="0" applyProtection="0">
      <alignment vertical="center"/>
    </xf>
    <xf numFmtId="0" fontId="56" fillId="43" borderId="0" applyNumberFormat="0" applyBorder="0" applyAlignment="0" applyProtection="0">
      <alignment vertical="center"/>
    </xf>
    <xf numFmtId="43" fontId="31" fillId="0" borderId="0" applyFont="0" applyFill="0" applyBorder="0" applyAlignment="0" applyProtection="0">
      <alignment vertical="center"/>
    </xf>
    <xf numFmtId="0" fontId="52" fillId="53" borderId="0" applyNumberFormat="0" applyBorder="0" applyAlignment="0" applyProtection="0">
      <alignment vertical="center"/>
    </xf>
    <xf numFmtId="0" fontId="60" fillId="0" borderId="0" applyNumberFormat="0" applyFill="0" applyBorder="0" applyAlignment="0" applyProtection="0">
      <alignment vertical="center"/>
    </xf>
    <xf numFmtId="9" fontId="31" fillId="0" borderId="0" applyFont="0" applyFill="0" applyBorder="0" applyAlignment="0" applyProtection="0">
      <alignment vertical="center"/>
    </xf>
    <xf numFmtId="0" fontId="70" fillId="0" borderId="0" applyNumberFormat="0" applyFill="0" applyBorder="0" applyAlignment="0" applyProtection="0">
      <alignment vertical="center"/>
    </xf>
    <xf numFmtId="0" fontId="31" fillId="50" borderId="96" applyNumberFormat="0" applyFont="0" applyAlignment="0" applyProtection="0">
      <alignment vertical="center"/>
    </xf>
    <xf numFmtId="0" fontId="52" fillId="42" borderId="0" applyNumberFormat="0" applyBorder="0" applyAlignment="0" applyProtection="0">
      <alignment vertical="center"/>
    </xf>
    <xf numFmtId="0" fontId="58"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2" fillId="0" borderId="95" applyNumberFormat="0" applyFill="0" applyAlignment="0" applyProtection="0">
      <alignment vertical="center"/>
    </xf>
    <xf numFmtId="0" fontId="64" fillId="0" borderId="95" applyNumberFormat="0" applyFill="0" applyAlignment="0" applyProtection="0">
      <alignment vertical="center"/>
    </xf>
    <xf numFmtId="0" fontId="52" fillId="49" borderId="0" applyNumberFormat="0" applyBorder="0" applyAlignment="0" applyProtection="0">
      <alignment vertical="center"/>
    </xf>
    <xf numFmtId="0" fontId="58" fillId="0" borderId="93" applyNumberFormat="0" applyFill="0" applyAlignment="0" applyProtection="0">
      <alignment vertical="center"/>
    </xf>
    <xf numFmtId="0" fontId="52" fillId="63" borderId="0" applyNumberFormat="0" applyBorder="0" applyAlignment="0" applyProtection="0">
      <alignment vertical="center"/>
    </xf>
    <xf numFmtId="0" fontId="63" fillId="38" borderId="97" applyNumberFormat="0" applyAlignment="0" applyProtection="0">
      <alignment vertical="center"/>
    </xf>
    <xf numFmtId="0" fontId="54" fillId="38" borderId="90" applyNumberFormat="0" applyAlignment="0" applyProtection="0">
      <alignment vertical="center"/>
    </xf>
    <xf numFmtId="0" fontId="55" fillId="41" borderId="91" applyNumberFormat="0" applyAlignment="0" applyProtection="0">
      <alignment vertical="center"/>
    </xf>
    <xf numFmtId="0" fontId="53" fillId="52" borderId="0" applyNumberFormat="0" applyBorder="0" applyAlignment="0" applyProtection="0">
      <alignment vertical="center"/>
    </xf>
    <xf numFmtId="0" fontId="52" fillId="66" borderId="0" applyNumberFormat="0" applyBorder="0" applyAlignment="0" applyProtection="0">
      <alignment vertical="center"/>
    </xf>
    <xf numFmtId="0" fontId="57" fillId="0" borderId="92" applyNumberFormat="0" applyFill="0" applyAlignment="0" applyProtection="0">
      <alignment vertical="center"/>
    </xf>
    <xf numFmtId="0" fontId="61" fillId="0" borderId="94" applyNumberFormat="0" applyFill="0" applyAlignment="0" applyProtection="0">
      <alignment vertical="center"/>
    </xf>
    <xf numFmtId="0" fontId="68" fillId="62" borderId="0" applyNumberFormat="0" applyBorder="0" applyAlignment="0" applyProtection="0">
      <alignment vertical="center"/>
    </xf>
    <xf numFmtId="0" fontId="67" fillId="58" borderId="0" applyNumberFormat="0" applyBorder="0" applyAlignment="0" applyProtection="0">
      <alignment vertical="center"/>
    </xf>
    <xf numFmtId="0" fontId="53" fillId="46" borderId="0" applyNumberFormat="0" applyBorder="0" applyAlignment="0" applyProtection="0">
      <alignment vertical="center"/>
    </xf>
    <xf numFmtId="0" fontId="52" fillId="45" borderId="0" applyNumberFormat="0" applyBorder="0" applyAlignment="0" applyProtection="0">
      <alignment vertical="center"/>
    </xf>
    <xf numFmtId="0" fontId="53" fillId="65" borderId="0" applyNumberFormat="0" applyBorder="0" applyAlignment="0" applyProtection="0">
      <alignment vertical="center"/>
    </xf>
    <xf numFmtId="0" fontId="53" fillId="57" borderId="0" applyNumberFormat="0" applyBorder="0" applyAlignment="0" applyProtection="0">
      <alignment vertical="center"/>
    </xf>
    <xf numFmtId="0" fontId="53" fillId="51" borderId="0" applyNumberFormat="0" applyBorder="0" applyAlignment="0" applyProtection="0">
      <alignment vertical="center"/>
    </xf>
    <xf numFmtId="0" fontId="53" fillId="56" borderId="0" applyNumberFormat="0" applyBorder="0" applyAlignment="0" applyProtection="0">
      <alignment vertical="center"/>
    </xf>
    <xf numFmtId="0" fontId="52" fillId="61" borderId="0" applyNumberFormat="0" applyBorder="0" applyAlignment="0" applyProtection="0">
      <alignment vertical="center"/>
    </xf>
    <xf numFmtId="0" fontId="52" fillId="48" borderId="0" applyNumberFormat="0" applyBorder="0" applyAlignment="0" applyProtection="0">
      <alignment vertical="center"/>
    </xf>
    <xf numFmtId="0" fontId="53" fillId="60" borderId="0" applyNumberFormat="0" applyBorder="0" applyAlignment="0" applyProtection="0">
      <alignment vertical="center"/>
    </xf>
    <xf numFmtId="0" fontId="53" fillId="37" borderId="0" applyNumberFormat="0" applyBorder="0" applyAlignment="0" applyProtection="0">
      <alignment vertical="center"/>
    </xf>
    <xf numFmtId="0" fontId="52" fillId="64" borderId="0" applyNumberFormat="0" applyBorder="0" applyAlignment="0" applyProtection="0">
      <alignment vertical="center"/>
    </xf>
    <xf numFmtId="0" fontId="53" fillId="55" borderId="0" applyNumberFormat="0" applyBorder="0" applyAlignment="0" applyProtection="0">
      <alignment vertical="center"/>
    </xf>
    <xf numFmtId="0" fontId="52" fillId="40" borderId="0" applyNumberFormat="0" applyBorder="0" applyAlignment="0" applyProtection="0">
      <alignment vertical="center"/>
    </xf>
    <xf numFmtId="0" fontId="52" fillId="44" borderId="0" applyNumberFormat="0" applyBorder="0" applyAlignment="0" applyProtection="0">
      <alignment vertical="center"/>
    </xf>
    <xf numFmtId="0" fontId="53" fillId="39" borderId="0" applyNumberFormat="0" applyBorder="0" applyAlignment="0" applyProtection="0">
      <alignment vertical="center"/>
    </xf>
    <xf numFmtId="0" fontId="52" fillId="36" borderId="0" applyNumberFormat="0" applyBorder="0" applyAlignment="0" applyProtection="0">
      <alignment vertical="center"/>
    </xf>
    <xf numFmtId="0" fontId="31" fillId="0" borderId="0">
      <alignment vertical="center"/>
    </xf>
    <xf numFmtId="0" fontId="1" fillId="0" borderId="0"/>
    <xf numFmtId="178" fontId="0" fillId="0" borderId="0" applyFill="0" applyBorder="0" applyAlignment="0" applyProtection="0"/>
    <xf numFmtId="0" fontId="1" fillId="0" borderId="0">
      <alignment vertical="center"/>
    </xf>
  </cellStyleXfs>
  <cellXfs count="579">
    <xf numFmtId="0" fontId="0" fillId="0" borderId="0" xfId="0"/>
    <xf numFmtId="0" fontId="1" fillId="0" borderId="1" xfId="52" applyBorder="1" applyAlignment="1">
      <alignment horizontal="center" vertical="center" wrapText="1"/>
    </xf>
    <xf numFmtId="0" fontId="1" fillId="0" borderId="0" xfId="52" applyAlignment="1">
      <alignment horizontal="center" vertical="center" wrapText="1"/>
    </xf>
    <xf numFmtId="0" fontId="1" fillId="2" borderId="0" xfId="52" applyFill="1" applyAlignment="1">
      <alignment horizontal="center" vertical="center" wrapText="1"/>
    </xf>
    <xf numFmtId="0" fontId="1" fillId="3" borderId="0" xfId="52" applyFill="1" applyAlignment="1">
      <alignment horizontal="center" vertical="center" wrapText="1"/>
    </xf>
    <xf numFmtId="0" fontId="1" fillId="4" borderId="0" xfId="52" applyFill="1" applyAlignment="1">
      <alignment horizontal="center" vertical="center" wrapText="1"/>
    </xf>
    <xf numFmtId="0" fontId="1" fillId="5" borderId="0" xfId="52" applyFill="1" applyAlignment="1">
      <alignment horizontal="center" vertical="center" wrapText="1"/>
    </xf>
    <xf numFmtId="0" fontId="1" fillId="6" borderId="0" xfId="52" applyFill="1" applyAlignment="1">
      <alignment horizontal="center" vertical="center" wrapText="1"/>
    </xf>
    <xf numFmtId="0" fontId="1" fillId="7" borderId="0" xfId="52" applyFill="1" applyAlignment="1">
      <alignment horizontal="center" vertical="center" wrapText="1"/>
    </xf>
    <xf numFmtId="0" fontId="1" fillId="8" borderId="0" xfId="52" applyFill="1" applyAlignment="1">
      <alignment horizontal="center" vertical="center" wrapText="1"/>
    </xf>
    <xf numFmtId="0" fontId="1" fillId="9" borderId="0" xfId="52" applyFill="1" applyAlignment="1">
      <alignment horizontal="center" vertical="center" wrapText="1"/>
    </xf>
    <xf numFmtId="0" fontId="1" fillId="10" borderId="0" xfId="52" applyFill="1" applyAlignment="1">
      <alignment horizontal="center" vertical="center" wrapText="1"/>
    </xf>
    <xf numFmtId="0" fontId="1" fillId="11" borderId="0" xfId="52" applyFill="1" applyAlignment="1">
      <alignment horizontal="center" vertical="center" wrapText="1"/>
    </xf>
    <xf numFmtId="0" fontId="1" fillId="12" borderId="0" xfId="52" applyFill="1" applyAlignment="1">
      <alignment horizontal="center" vertical="center" wrapText="1"/>
    </xf>
    <xf numFmtId="0" fontId="1" fillId="13" borderId="0" xfId="52" applyFill="1" applyAlignment="1">
      <alignment horizontal="center" vertical="center" wrapText="1"/>
    </xf>
    <xf numFmtId="0" fontId="1" fillId="14" borderId="0" xfId="52" applyFill="1" applyAlignment="1">
      <alignment horizontal="center" vertical="center" wrapText="1"/>
    </xf>
    <xf numFmtId="0" fontId="1" fillId="15" borderId="0" xfId="52" applyFill="1" applyAlignment="1">
      <alignment horizontal="center" vertical="center" wrapText="1"/>
    </xf>
    <xf numFmtId="0" fontId="1" fillId="16" borderId="0" xfId="52" applyFill="1" applyAlignment="1">
      <alignment horizontal="center" vertical="center" wrapText="1"/>
    </xf>
    <xf numFmtId="0" fontId="1" fillId="17" borderId="0" xfId="52" applyFill="1" applyAlignment="1">
      <alignment horizontal="center" vertical="center" wrapText="1"/>
    </xf>
    <xf numFmtId="0" fontId="1" fillId="18" borderId="0" xfId="52" applyFill="1" applyAlignment="1">
      <alignment horizontal="center" vertical="center" wrapText="1"/>
    </xf>
    <xf numFmtId="0" fontId="1" fillId="19" borderId="0" xfId="52" applyFill="1" applyAlignment="1">
      <alignment horizontal="center" vertical="center" wrapText="1"/>
    </xf>
    <xf numFmtId="0" fontId="1" fillId="20" borderId="0" xfId="52" applyFill="1" applyAlignment="1">
      <alignment horizontal="center" vertical="center" wrapText="1"/>
    </xf>
    <xf numFmtId="0" fontId="1" fillId="21" borderId="0" xfId="52" applyFill="1" applyAlignment="1">
      <alignment horizontal="center" vertical="center" wrapText="1"/>
    </xf>
    <xf numFmtId="0" fontId="1" fillId="22" borderId="0" xfId="52" applyFill="1" applyAlignment="1">
      <alignment horizontal="center" vertical="center" wrapText="1"/>
    </xf>
    <xf numFmtId="0" fontId="1" fillId="23" borderId="0" xfId="52" applyFill="1" applyAlignment="1">
      <alignment horizontal="center" vertical="center" wrapText="1"/>
    </xf>
    <xf numFmtId="0" fontId="1" fillId="24" borderId="0" xfId="52" applyFill="1" applyAlignment="1">
      <alignment horizontal="center" vertical="center" wrapText="1"/>
    </xf>
    <xf numFmtId="0" fontId="1" fillId="0" borderId="2" xfId="52" applyBorder="1" applyAlignment="1">
      <alignment horizontal="center" vertical="center" wrapText="1"/>
    </xf>
    <xf numFmtId="0" fontId="2" fillId="0" borderId="3" xfId="52" applyFont="1" applyBorder="1" applyAlignment="1">
      <alignment horizontal="center" vertical="center" wrapText="1"/>
    </xf>
    <xf numFmtId="0" fontId="2" fillId="0" borderId="1" xfId="52" applyFont="1" applyBorder="1" applyAlignment="1">
      <alignment horizontal="center" vertical="center" wrapText="1"/>
    </xf>
    <xf numFmtId="0" fontId="3" fillId="16" borderId="4" xfId="52" applyFont="1" applyFill="1" applyBorder="1" applyAlignment="1" applyProtection="1">
      <alignment horizontal="center" wrapText="1"/>
      <protection locked="0"/>
    </xf>
    <xf numFmtId="0" fontId="3" fillId="16" borderId="5" xfId="52" applyFont="1" applyFill="1" applyBorder="1" applyAlignment="1" applyProtection="1">
      <alignment horizontal="center" wrapText="1"/>
      <protection locked="0"/>
    </xf>
    <xf numFmtId="0" fontId="3" fillId="16" borderId="6" xfId="52" applyFont="1" applyFill="1" applyBorder="1" applyAlignment="1" applyProtection="1">
      <alignment horizontal="center" wrapText="1"/>
      <protection locked="0"/>
    </xf>
    <xf numFmtId="0" fontId="3" fillId="16" borderId="7" xfId="52" applyFont="1" applyFill="1" applyBorder="1" applyAlignment="1" applyProtection="1">
      <alignment horizontal="center" wrapText="1"/>
      <protection locked="0"/>
    </xf>
    <xf numFmtId="0" fontId="4" fillId="16" borderId="8" xfId="52" applyFont="1" applyFill="1" applyBorder="1" applyAlignment="1">
      <alignment horizontal="center" vertical="center" wrapText="1"/>
    </xf>
    <xf numFmtId="0" fontId="5" fillId="16" borderId="9" xfId="52" applyFont="1" applyFill="1" applyBorder="1" applyAlignment="1">
      <alignment horizontal="center" vertical="center" wrapText="1"/>
    </xf>
    <xf numFmtId="0" fontId="5" fillId="16" borderId="10" xfId="52" applyFont="1" applyFill="1" applyBorder="1" applyAlignment="1">
      <alignment horizontal="center" vertical="center" wrapText="1"/>
    </xf>
    <xf numFmtId="0" fontId="6" fillId="16" borderId="7" xfId="52" applyFont="1" applyFill="1" applyBorder="1" applyAlignment="1">
      <alignment horizontal="center" vertical="center" wrapText="1"/>
    </xf>
    <xf numFmtId="0" fontId="7" fillId="16" borderId="11" xfId="52" applyFont="1" applyFill="1" applyBorder="1" applyAlignment="1" applyProtection="1">
      <alignment horizontal="center" wrapText="1"/>
      <protection locked="0"/>
    </xf>
    <xf numFmtId="0" fontId="3" fillId="16" borderId="12" xfId="52" applyFont="1" applyFill="1" applyBorder="1" applyAlignment="1" applyProtection="1">
      <alignment horizontal="center" wrapText="1"/>
      <protection locked="0"/>
    </xf>
    <xf numFmtId="0" fontId="3" fillId="16" borderId="13" xfId="52" applyFont="1" applyFill="1" applyBorder="1" applyAlignment="1" applyProtection="1">
      <alignment horizontal="center" wrapText="1"/>
      <protection locked="0"/>
    </xf>
    <xf numFmtId="0" fontId="7" fillId="16" borderId="2" xfId="52" applyFont="1" applyFill="1" applyBorder="1" applyAlignment="1" applyProtection="1">
      <alignment horizontal="center" wrapText="1"/>
      <protection locked="0"/>
    </xf>
    <xf numFmtId="0" fontId="6" fillId="16" borderId="14" xfId="52" applyFont="1" applyFill="1" applyBorder="1" applyAlignment="1">
      <alignment horizontal="center" vertical="center" wrapText="1"/>
    </xf>
    <xf numFmtId="0" fontId="8" fillId="16" borderId="2" xfId="52" applyFont="1" applyFill="1" applyBorder="1" applyAlignment="1">
      <alignment horizontal="center" vertical="center" wrapText="1"/>
    </xf>
    <xf numFmtId="0" fontId="7" fillId="16" borderId="15" xfId="52" applyFont="1" applyFill="1" applyBorder="1" applyAlignment="1" applyProtection="1">
      <alignment horizontal="center" wrapText="1"/>
      <protection locked="0"/>
    </xf>
    <xf numFmtId="0" fontId="3" fillId="16" borderId="8" xfId="52" applyFont="1" applyFill="1" applyBorder="1" applyAlignment="1" applyProtection="1">
      <alignment horizontal="center" wrapText="1"/>
      <protection locked="0"/>
    </xf>
    <xf numFmtId="0" fontId="3" fillId="16" borderId="10" xfId="52" applyFont="1" applyFill="1" applyBorder="1" applyAlignment="1" applyProtection="1">
      <alignment horizontal="center" wrapText="1"/>
      <protection locked="0"/>
    </xf>
    <xf numFmtId="0" fontId="7" fillId="16" borderId="16" xfId="52" applyFont="1" applyFill="1" applyBorder="1" applyAlignment="1" applyProtection="1">
      <alignment horizontal="center" wrapText="1"/>
      <protection locked="0"/>
    </xf>
    <xf numFmtId="0" fontId="8" fillId="16" borderId="16" xfId="52" applyFont="1" applyFill="1" applyBorder="1" applyAlignment="1">
      <alignment horizontal="center" vertical="center" wrapText="1"/>
    </xf>
    <xf numFmtId="0" fontId="9" fillId="3" borderId="15" xfId="52" applyFont="1" applyFill="1" applyBorder="1" applyAlignment="1" applyProtection="1">
      <alignment horizontal="center" vertical="center" wrapText="1"/>
      <protection locked="0"/>
    </xf>
    <xf numFmtId="0" fontId="5" fillId="3" borderId="16" xfId="52" applyFont="1" applyFill="1" applyBorder="1" applyAlignment="1" applyProtection="1">
      <alignment horizontal="center" vertical="center" wrapText="1"/>
      <protection locked="0"/>
    </xf>
    <xf numFmtId="0" fontId="5" fillId="2" borderId="17" xfId="52" applyFont="1" applyFill="1" applyBorder="1" applyAlignment="1" applyProtection="1">
      <alignment horizontal="center" vertical="center" wrapText="1"/>
      <protection locked="0"/>
    </xf>
    <xf numFmtId="0" fontId="5" fillId="2" borderId="18" xfId="52" applyFont="1" applyFill="1" applyBorder="1" applyAlignment="1" applyProtection="1">
      <alignment horizontal="center" vertical="center" wrapText="1"/>
      <protection locked="0"/>
    </xf>
    <xf numFmtId="0" fontId="9" fillId="20" borderId="11" xfId="52" applyFont="1" applyFill="1" applyBorder="1" applyAlignment="1" applyProtection="1">
      <alignment horizontal="center" vertical="center" wrapText="1"/>
      <protection locked="0"/>
    </xf>
    <xf numFmtId="0" fontId="5" fillId="20" borderId="18" xfId="52" applyFont="1" applyFill="1" applyBorder="1" applyAlignment="1" applyProtection="1">
      <alignment horizontal="center" vertical="center" wrapText="1"/>
      <protection locked="0"/>
    </xf>
    <xf numFmtId="0" fontId="5" fillId="20" borderId="17" xfId="52" applyFont="1" applyFill="1" applyBorder="1" applyAlignment="1" applyProtection="1">
      <alignment horizontal="center" vertical="center" wrapText="1"/>
      <protection locked="0"/>
    </xf>
    <xf numFmtId="0" fontId="5" fillId="3" borderId="18" xfId="52" applyFont="1" applyFill="1" applyBorder="1" applyAlignment="1" applyProtection="1">
      <alignment horizontal="center" vertical="center" wrapText="1"/>
      <protection locked="0"/>
    </xf>
    <xf numFmtId="0" fontId="5" fillId="20" borderId="15" xfId="52" applyFont="1" applyFill="1" applyBorder="1" applyAlignment="1" applyProtection="1">
      <alignment horizontal="center" vertical="center" wrapText="1"/>
      <protection locked="0"/>
    </xf>
    <xf numFmtId="0" fontId="5" fillId="20" borderId="16" xfId="52" applyFont="1" applyFill="1" applyBorder="1" applyAlignment="1" applyProtection="1">
      <alignment horizontal="center" vertical="center" wrapText="1"/>
      <protection locked="0"/>
    </xf>
    <xf numFmtId="0" fontId="5" fillId="4" borderId="18" xfId="52" applyFont="1" applyFill="1" applyBorder="1" applyAlignment="1" applyProtection="1">
      <alignment horizontal="center" vertical="center" wrapText="1"/>
      <protection locked="0"/>
    </xf>
    <xf numFmtId="0" fontId="9" fillId="3" borderId="19" xfId="52" applyFont="1" applyFill="1" applyBorder="1" applyAlignment="1" applyProtection="1">
      <alignment horizontal="center" vertical="center" wrapText="1"/>
      <protection locked="0"/>
    </xf>
    <xf numFmtId="0" fontId="5" fillId="5" borderId="18" xfId="52" applyFont="1" applyFill="1" applyBorder="1" applyAlignment="1" applyProtection="1">
      <alignment horizontal="center" vertical="center" wrapText="1"/>
      <protection locked="0"/>
    </xf>
    <xf numFmtId="0" fontId="5" fillId="5" borderId="17" xfId="52" applyFont="1" applyFill="1" applyBorder="1" applyAlignment="1" applyProtection="1">
      <alignment horizontal="center" vertical="center" wrapText="1"/>
      <protection locked="0"/>
    </xf>
    <xf numFmtId="0" fontId="5" fillId="3" borderId="11" xfId="52" applyFont="1" applyFill="1" applyBorder="1" applyAlignment="1" applyProtection="1">
      <alignment horizontal="center" vertical="center" wrapText="1"/>
      <protection locked="0"/>
    </xf>
    <xf numFmtId="0" fontId="5" fillId="6" borderId="18" xfId="52" applyFont="1" applyFill="1" applyBorder="1" applyAlignment="1" applyProtection="1">
      <alignment horizontal="center" vertical="center" wrapText="1"/>
      <protection locked="0"/>
    </xf>
    <xf numFmtId="0" fontId="5" fillId="3" borderId="2" xfId="52" applyFont="1" applyFill="1" applyBorder="1" applyAlignment="1" applyProtection="1">
      <alignment horizontal="center" vertical="center" wrapText="1"/>
      <protection locked="0"/>
    </xf>
    <xf numFmtId="0" fontId="5" fillId="7" borderId="18" xfId="52" applyFont="1" applyFill="1" applyBorder="1" applyAlignment="1" applyProtection="1">
      <alignment horizontal="center" vertical="center" wrapText="1"/>
      <protection locked="0"/>
    </xf>
    <xf numFmtId="0" fontId="5" fillId="8" borderId="18" xfId="52" applyFont="1" applyFill="1" applyBorder="1" applyAlignment="1" applyProtection="1">
      <alignment horizontal="center" vertical="center" wrapText="1"/>
      <protection locked="0"/>
    </xf>
    <xf numFmtId="0" fontId="5" fillId="9" borderId="18" xfId="52" applyFont="1" applyFill="1" applyBorder="1" applyAlignment="1" applyProtection="1">
      <alignment horizontal="center" vertical="center" wrapText="1"/>
      <protection locked="0"/>
    </xf>
    <xf numFmtId="0" fontId="5" fillId="10" borderId="18" xfId="52" applyFont="1" applyFill="1" applyBorder="1" applyAlignment="1" applyProtection="1">
      <alignment horizontal="center" vertical="center" wrapText="1"/>
      <protection locked="0"/>
    </xf>
    <xf numFmtId="0" fontId="5" fillId="8" borderId="2" xfId="52" applyFont="1" applyFill="1" applyBorder="1" applyAlignment="1" applyProtection="1">
      <alignment horizontal="center" vertical="center" wrapText="1"/>
      <protection locked="0"/>
    </xf>
    <xf numFmtId="0" fontId="5" fillId="8" borderId="17" xfId="52" applyFont="1" applyFill="1" applyBorder="1" applyAlignment="1" applyProtection="1">
      <alignment horizontal="center" vertical="center" wrapText="1"/>
      <protection locked="0"/>
    </xf>
    <xf numFmtId="0" fontId="9" fillId="20" borderId="19" xfId="52" applyFont="1" applyFill="1" applyBorder="1" applyAlignment="1" applyProtection="1">
      <alignment horizontal="center" vertical="center" wrapText="1"/>
      <protection locked="0"/>
    </xf>
    <xf numFmtId="0" fontId="5" fillId="11" borderId="18" xfId="52" applyFont="1" applyFill="1" applyBorder="1" applyAlignment="1" applyProtection="1">
      <alignment horizontal="center" vertical="center" wrapText="1"/>
      <protection locked="0"/>
    </xf>
    <xf numFmtId="0" fontId="5" fillId="11" borderId="17" xfId="52" applyFont="1" applyFill="1" applyBorder="1" applyAlignment="1" applyProtection="1">
      <alignment horizontal="center" vertical="center" wrapText="1"/>
      <protection locked="0"/>
    </xf>
    <xf numFmtId="0" fontId="5" fillId="20" borderId="11" xfId="52" applyFont="1" applyFill="1" applyBorder="1" applyAlignment="1" applyProtection="1">
      <alignment horizontal="center" vertical="center" wrapText="1"/>
      <protection locked="0"/>
    </xf>
    <xf numFmtId="0" fontId="5" fillId="0" borderId="18" xfId="52" applyFont="1" applyBorder="1" applyAlignment="1" applyProtection="1">
      <alignment horizontal="center" vertical="center" wrapText="1"/>
      <protection locked="0"/>
    </xf>
    <xf numFmtId="0" fontId="5" fillId="12" borderId="18" xfId="52" applyFont="1" applyFill="1" applyBorder="1" applyAlignment="1" applyProtection="1">
      <alignment horizontal="center" vertical="center" wrapText="1"/>
      <protection locked="0"/>
    </xf>
    <xf numFmtId="181" fontId="5" fillId="11" borderId="18" xfId="52" applyNumberFormat="1" applyFont="1" applyFill="1" applyBorder="1" applyAlignment="1" applyProtection="1">
      <alignment horizontal="center" vertical="center" wrapText="1"/>
      <protection locked="0"/>
    </xf>
    <xf numFmtId="0" fontId="5" fillId="13" borderId="18" xfId="52" applyFont="1" applyFill="1" applyBorder="1" applyAlignment="1" applyProtection="1">
      <alignment horizontal="center" vertical="center" wrapText="1"/>
      <protection locked="0"/>
    </xf>
    <xf numFmtId="0" fontId="5" fillId="13" borderId="17" xfId="52" applyFont="1" applyFill="1" applyBorder="1" applyAlignment="1" applyProtection="1">
      <alignment horizontal="center" vertical="center" wrapText="1"/>
      <protection locked="0"/>
    </xf>
    <xf numFmtId="0" fontId="5" fillId="2" borderId="20" xfId="52" applyFont="1" applyFill="1" applyBorder="1" applyAlignment="1" applyProtection="1">
      <alignment horizontal="center" vertical="center" wrapText="1"/>
      <protection locked="0"/>
    </xf>
    <xf numFmtId="0" fontId="5" fillId="2" borderId="10" xfId="52" applyFont="1" applyFill="1" applyBorder="1" applyAlignment="1" applyProtection="1">
      <alignment horizontal="center" vertical="center" wrapText="1"/>
      <protection locked="0"/>
    </xf>
    <xf numFmtId="0" fontId="5" fillId="3" borderId="15" xfId="52" applyFont="1" applyFill="1" applyBorder="1" applyAlignment="1" applyProtection="1">
      <alignment horizontal="center" vertical="center" wrapText="1"/>
      <protection locked="0"/>
    </xf>
    <xf numFmtId="0" fontId="5" fillId="14" borderId="14" xfId="52" applyFont="1" applyFill="1" applyBorder="1" applyAlignment="1" applyProtection="1">
      <alignment horizontal="center" vertical="center" wrapText="1"/>
      <protection locked="0"/>
    </xf>
    <xf numFmtId="0" fontId="5" fillId="14" borderId="17" xfId="52" applyFont="1" applyFill="1" applyBorder="1" applyAlignment="1" applyProtection="1">
      <alignment horizontal="center" vertical="center" wrapText="1"/>
      <protection locked="0"/>
    </xf>
    <xf numFmtId="0" fontId="5" fillId="14" borderId="18" xfId="52" applyFont="1" applyFill="1" applyBorder="1" applyAlignment="1" applyProtection="1">
      <alignment horizontal="center" vertical="center" wrapText="1"/>
      <protection locked="0"/>
    </xf>
    <xf numFmtId="181" fontId="5" fillId="0" borderId="18" xfId="52" applyNumberFormat="1" applyFont="1" applyBorder="1" applyAlignment="1" applyProtection="1">
      <alignment horizontal="center" vertical="center" wrapText="1"/>
      <protection locked="0"/>
    </xf>
    <xf numFmtId="0" fontId="5" fillId="15" borderId="18" xfId="52" applyFont="1" applyFill="1" applyBorder="1" applyAlignment="1" applyProtection="1">
      <alignment horizontal="center" vertical="center" wrapText="1"/>
      <protection locked="0"/>
    </xf>
    <xf numFmtId="0" fontId="5" fillId="15" borderId="17" xfId="52" applyFont="1" applyFill="1" applyBorder="1" applyAlignment="1" applyProtection="1">
      <alignment horizontal="center" vertical="center" wrapText="1"/>
      <protection locked="0"/>
    </xf>
    <xf numFmtId="0" fontId="5" fillId="16" borderId="18" xfId="52" applyFont="1" applyFill="1" applyBorder="1" applyAlignment="1" applyProtection="1">
      <alignment horizontal="center" vertical="center" wrapText="1"/>
      <protection locked="0"/>
    </xf>
    <xf numFmtId="0" fontId="5" fillId="16" borderId="17" xfId="52" applyFont="1" applyFill="1" applyBorder="1" applyAlignment="1" applyProtection="1">
      <alignment horizontal="center" vertical="center" wrapText="1"/>
      <protection locked="0"/>
    </xf>
    <xf numFmtId="0" fontId="5" fillId="17" borderId="16" xfId="52" applyFont="1" applyFill="1" applyBorder="1" applyAlignment="1" applyProtection="1">
      <alignment horizontal="center" vertical="center" wrapText="1"/>
      <protection locked="0"/>
    </xf>
    <xf numFmtId="0" fontId="5" fillId="17" borderId="17" xfId="52" applyFont="1" applyFill="1" applyBorder="1" applyAlignment="1" applyProtection="1">
      <alignment horizontal="center" vertical="center" wrapText="1"/>
      <protection locked="0"/>
    </xf>
    <xf numFmtId="0" fontId="5" fillId="17" borderId="18" xfId="52" applyFont="1" applyFill="1" applyBorder="1" applyAlignment="1" applyProtection="1">
      <alignment horizontal="center" vertical="center" wrapText="1"/>
      <protection locked="0"/>
    </xf>
    <xf numFmtId="0" fontId="5" fillId="20" borderId="2" xfId="52" applyFont="1" applyFill="1" applyBorder="1" applyAlignment="1" applyProtection="1">
      <alignment horizontal="center" vertical="center" wrapText="1"/>
      <protection locked="0"/>
    </xf>
    <xf numFmtId="0" fontId="10" fillId="16" borderId="14" xfId="52" applyFont="1" applyFill="1" applyBorder="1" applyAlignment="1">
      <alignment horizontal="center" vertical="center" wrapText="1"/>
    </xf>
    <xf numFmtId="0" fontId="10" fillId="16" borderId="2" xfId="52" applyFont="1" applyFill="1" applyBorder="1" applyAlignment="1">
      <alignment horizontal="center" vertical="center" wrapText="1"/>
    </xf>
    <xf numFmtId="0" fontId="6" fillId="16" borderId="3" xfId="52" applyFont="1" applyFill="1" applyBorder="1" applyAlignment="1">
      <alignment horizontal="center" vertical="center" wrapText="1"/>
    </xf>
    <xf numFmtId="0" fontId="11" fillId="0" borderId="1" xfId="0" applyFont="1" applyFill="1" applyBorder="1" applyAlignment="1">
      <alignment vertical="center"/>
    </xf>
    <xf numFmtId="0" fontId="11" fillId="0" borderId="17" xfId="0" applyFont="1" applyFill="1" applyBorder="1" applyAlignment="1">
      <alignment vertical="center"/>
    </xf>
    <xf numFmtId="0" fontId="10" fillId="16" borderId="16" xfId="52" applyFont="1" applyFill="1" applyBorder="1" applyAlignment="1">
      <alignment horizontal="center" vertical="center" wrapText="1"/>
    </xf>
    <xf numFmtId="181" fontId="5" fillId="4" borderId="18" xfId="52" applyNumberFormat="1" applyFont="1" applyFill="1" applyBorder="1" applyAlignment="1" applyProtection="1">
      <alignment horizontal="center" vertical="center" wrapText="1"/>
      <protection locked="0"/>
    </xf>
    <xf numFmtId="181" fontId="5" fillId="12" borderId="18" xfId="52" applyNumberFormat="1" applyFont="1" applyFill="1" applyBorder="1" applyAlignment="1" applyProtection="1">
      <alignment horizontal="center" vertical="center" wrapText="1"/>
      <protection locked="0"/>
    </xf>
    <xf numFmtId="0" fontId="11" fillId="16" borderId="1" xfId="52" applyFont="1" applyFill="1" applyBorder="1" applyAlignment="1">
      <alignment horizontal="center" vertical="center" wrapText="1"/>
    </xf>
    <xf numFmtId="0" fontId="11" fillId="16" borderId="17" xfId="52" applyFont="1" applyFill="1" applyBorder="1" applyAlignment="1">
      <alignment horizontal="center" vertical="center" wrapText="1"/>
    </xf>
    <xf numFmtId="0" fontId="5" fillId="16" borderId="16" xfId="52" applyFont="1" applyFill="1" applyBorder="1" applyAlignment="1">
      <alignment horizontal="center" vertical="center" wrapText="1"/>
    </xf>
    <xf numFmtId="0" fontId="5" fillId="16" borderId="16" xfId="52" applyFont="1" applyFill="1" applyBorder="1" applyAlignment="1" applyProtection="1">
      <alignment horizontal="center" vertical="center" wrapText="1"/>
      <protection locked="0"/>
    </xf>
    <xf numFmtId="0" fontId="6" fillId="16" borderId="8" xfId="52" applyFont="1" applyFill="1" applyBorder="1" applyAlignment="1" applyProtection="1">
      <alignment horizontal="center" vertical="center" wrapText="1"/>
      <protection locked="0"/>
    </xf>
    <xf numFmtId="0" fontId="5" fillId="16" borderId="9" xfId="52" applyFont="1" applyFill="1" applyBorder="1" applyAlignment="1" applyProtection="1">
      <alignment horizontal="center" vertical="center" wrapText="1"/>
      <protection locked="0"/>
    </xf>
    <xf numFmtId="0" fontId="5" fillId="16" borderId="21" xfId="52" applyFont="1" applyFill="1" applyBorder="1" applyAlignment="1" applyProtection="1">
      <alignment horizontal="center" vertical="center" wrapText="1"/>
      <protection locked="0"/>
    </xf>
    <xf numFmtId="0" fontId="5" fillId="16" borderId="14" xfId="52" applyFont="1" applyFill="1" applyBorder="1" applyAlignment="1" applyProtection="1">
      <alignment horizontal="center" vertical="center" wrapText="1"/>
      <protection locked="0"/>
    </xf>
    <xf numFmtId="0" fontId="5" fillId="16" borderId="2" xfId="52" applyFont="1" applyFill="1" applyBorder="1" applyAlignment="1">
      <alignment horizontal="center" vertical="center" wrapText="1"/>
    </xf>
    <xf numFmtId="0" fontId="5" fillId="16" borderId="8" xfId="52" applyFont="1" applyFill="1" applyBorder="1" applyAlignment="1" applyProtection="1">
      <alignment horizontal="center" vertical="center" wrapText="1"/>
      <protection locked="0"/>
    </xf>
    <xf numFmtId="0" fontId="6" fillId="16" borderId="8" xfId="52" applyFont="1" applyFill="1" applyBorder="1" applyAlignment="1">
      <alignment horizontal="center" vertical="center" wrapText="1"/>
    </xf>
    <xf numFmtId="0" fontId="1" fillId="0" borderId="9" xfId="0" applyFont="1" applyFill="1" applyBorder="1" applyAlignment="1">
      <alignment vertical="center"/>
    </xf>
    <xf numFmtId="0" fontId="1" fillId="0" borderId="10" xfId="0" applyFont="1" applyFill="1" applyBorder="1" applyAlignment="1">
      <alignment vertical="center"/>
    </xf>
    <xf numFmtId="0" fontId="5" fillId="16" borderId="22" xfId="52" applyFont="1" applyFill="1" applyBorder="1" applyAlignment="1" applyProtection="1">
      <alignment horizontal="center" vertical="center" wrapText="1"/>
      <protection locked="0"/>
    </xf>
    <xf numFmtId="0" fontId="5" fillId="2" borderId="18" xfId="52" applyFont="1" applyFill="1" applyBorder="1" applyAlignment="1">
      <alignment horizontal="center" vertical="center" wrapText="1"/>
    </xf>
    <xf numFmtId="0" fontId="5" fillId="3" borderId="18" xfId="52" applyFont="1" applyFill="1" applyBorder="1" applyAlignment="1">
      <alignment horizontal="center" vertical="center" wrapText="1"/>
    </xf>
    <xf numFmtId="0" fontId="5" fillId="4" borderId="18" xfId="52" applyFont="1" applyFill="1" applyBorder="1" applyAlignment="1">
      <alignment horizontal="center" vertical="center" wrapText="1"/>
    </xf>
    <xf numFmtId="0" fontId="5" fillId="5" borderId="18" xfId="52" applyFont="1" applyFill="1" applyBorder="1" applyAlignment="1">
      <alignment horizontal="center" vertical="center" wrapText="1"/>
    </xf>
    <xf numFmtId="0" fontId="5" fillId="6" borderId="18" xfId="52" applyFont="1" applyFill="1" applyBorder="1" applyAlignment="1">
      <alignment horizontal="center" vertical="center" wrapText="1"/>
    </xf>
    <xf numFmtId="0" fontId="5" fillId="7" borderId="18" xfId="52" applyFont="1" applyFill="1" applyBorder="1" applyAlignment="1">
      <alignment horizontal="center" vertical="center" wrapText="1"/>
    </xf>
    <xf numFmtId="0" fontId="5" fillId="8" borderId="18" xfId="52" applyFont="1" applyFill="1" applyBorder="1" applyAlignment="1">
      <alignment horizontal="center" vertical="center" wrapText="1"/>
    </xf>
    <xf numFmtId="0" fontId="5" fillId="9" borderId="18" xfId="52" applyFont="1" applyFill="1" applyBorder="1" applyAlignment="1">
      <alignment horizontal="center" vertical="center" wrapText="1"/>
    </xf>
    <xf numFmtId="0" fontId="5" fillId="10" borderId="18" xfId="52" applyFont="1" applyFill="1" applyBorder="1" applyAlignment="1">
      <alignment horizontal="center" vertical="center" wrapText="1"/>
    </xf>
    <xf numFmtId="0" fontId="5" fillId="11" borderId="18" xfId="52" applyFont="1" applyFill="1" applyBorder="1" applyAlignment="1">
      <alignment horizontal="center" vertical="center" wrapText="1"/>
    </xf>
    <xf numFmtId="0" fontId="5" fillId="0" borderId="18" xfId="52" applyFont="1" applyFill="1" applyBorder="1" applyAlignment="1">
      <alignment horizontal="center" vertical="center" wrapText="1"/>
    </xf>
    <xf numFmtId="0" fontId="5" fillId="12" borderId="18" xfId="52" applyFont="1" applyFill="1" applyBorder="1" applyAlignment="1">
      <alignment horizontal="center" vertical="center" wrapText="1"/>
    </xf>
    <xf numFmtId="0" fontId="5" fillId="13" borderId="18" xfId="52" applyFont="1" applyFill="1" applyBorder="1" applyAlignment="1">
      <alignment horizontal="center" vertical="center" wrapText="1"/>
    </xf>
    <xf numFmtId="0" fontId="5" fillId="14" borderId="18" xfId="52" applyFont="1" applyFill="1" applyBorder="1" applyAlignment="1">
      <alignment horizontal="center" vertical="center" wrapText="1"/>
    </xf>
    <xf numFmtId="0" fontId="5" fillId="15" borderId="18" xfId="52" applyFont="1" applyFill="1" applyBorder="1" applyAlignment="1">
      <alignment horizontal="center" vertical="center" wrapText="1"/>
    </xf>
    <xf numFmtId="0" fontId="5" fillId="16" borderId="18" xfId="52" applyFont="1" applyFill="1" applyBorder="1" applyAlignment="1">
      <alignment horizontal="center" vertical="center" wrapText="1"/>
    </xf>
    <xf numFmtId="0" fontId="5" fillId="17" borderId="18" xfId="52" applyFont="1" applyFill="1" applyBorder="1" applyAlignment="1">
      <alignment horizontal="center" vertical="center" wrapText="1"/>
    </xf>
    <xf numFmtId="0" fontId="12" fillId="20" borderId="17" xfId="52" applyFont="1" applyFill="1" applyBorder="1" applyAlignment="1" applyProtection="1">
      <alignment horizontal="center" vertical="center" wrapText="1"/>
      <protection locked="0"/>
    </xf>
    <xf numFmtId="0" fontId="10" fillId="20" borderId="14" xfId="52" applyFont="1" applyFill="1" applyBorder="1" applyAlignment="1" applyProtection="1">
      <alignment horizontal="center" vertical="center" wrapText="1"/>
      <protection locked="0"/>
    </xf>
    <xf numFmtId="0" fontId="6" fillId="20" borderId="16" xfId="52" applyFont="1" applyFill="1" applyBorder="1" applyAlignment="1" applyProtection="1">
      <alignment horizontal="center" vertical="center" wrapText="1"/>
      <protection locked="0"/>
    </xf>
    <xf numFmtId="0" fontId="9" fillId="11" borderId="11" xfId="52" applyFont="1" applyFill="1" applyBorder="1" applyAlignment="1" applyProtection="1">
      <alignment horizontal="center" vertical="center" wrapText="1"/>
      <protection locked="0"/>
    </xf>
    <xf numFmtId="0" fontId="5" fillId="11" borderId="2" xfId="52" applyFont="1" applyFill="1" applyBorder="1" applyAlignment="1" applyProtection="1">
      <alignment horizontal="center" vertical="center" wrapText="1"/>
      <protection locked="0"/>
    </xf>
    <xf numFmtId="181" fontId="5" fillId="16" borderId="18" xfId="52" applyNumberFormat="1" applyFont="1" applyFill="1" applyBorder="1" applyAlignment="1" applyProtection="1">
      <alignment horizontal="center" vertical="center" wrapText="1"/>
      <protection locked="0"/>
    </xf>
    <xf numFmtId="0" fontId="5" fillId="10" borderId="16" xfId="52" applyFont="1" applyFill="1" applyBorder="1" applyAlignment="1" applyProtection="1">
      <alignment horizontal="center" vertical="center" wrapText="1"/>
      <protection locked="0"/>
    </xf>
    <xf numFmtId="0" fontId="5" fillId="10" borderId="17" xfId="52" applyFont="1" applyFill="1" applyBorder="1" applyAlignment="1" applyProtection="1">
      <alignment horizontal="center" vertical="center" wrapText="1"/>
      <protection locked="0"/>
    </xf>
    <xf numFmtId="181" fontId="5" fillId="14" borderId="18" xfId="52" applyNumberFormat="1" applyFont="1" applyFill="1" applyBorder="1" applyAlignment="1" applyProtection="1">
      <alignment horizontal="center" vertical="center" wrapText="1"/>
      <protection locked="0"/>
    </xf>
    <xf numFmtId="0" fontId="5" fillId="5" borderId="16" xfId="52" applyFont="1" applyFill="1" applyBorder="1" applyAlignment="1" applyProtection="1">
      <alignment horizontal="center" vertical="center" wrapText="1"/>
      <protection locked="0"/>
    </xf>
    <xf numFmtId="0" fontId="5" fillId="14" borderId="16" xfId="52" applyFont="1" applyFill="1" applyBorder="1" applyAlignment="1" applyProtection="1">
      <alignment horizontal="center" vertical="center" wrapText="1"/>
      <protection locked="0"/>
    </xf>
    <xf numFmtId="0" fontId="9" fillId="20" borderId="23" xfId="52" applyFont="1" applyFill="1" applyBorder="1" applyAlignment="1" applyProtection="1">
      <alignment horizontal="center" vertical="center" wrapText="1"/>
      <protection locked="0"/>
    </xf>
    <xf numFmtId="0" fontId="5" fillId="13" borderId="14" xfId="52" applyFont="1" applyFill="1" applyBorder="1" applyAlignment="1" applyProtection="1">
      <alignment horizontal="center" vertical="center" wrapText="1"/>
      <protection locked="0"/>
    </xf>
    <xf numFmtId="0" fontId="9" fillId="20" borderId="24" xfId="52" applyFont="1" applyFill="1" applyBorder="1" applyAlignment="1" applyProtection="1">
      <alignment horizontal="center" vertical="center" wrapText="1"/>
      <protection locked="0"/>
    </xf>
    <xf numFmtId="0" fontId="9" fillId="20" borderId="25" xfId="52" applyFont="1" applyFill="1" applyBorder="1" applyAlignment="1" applyProtection="1">
      <alignment horizontal="center" vertical="center" wrapText="1"/>
      <protection locked="0"/>
    </xf>
    <xf numFmtId="0" fontId="5" fillId="18" borderId="18" xfId="52" applyFont="1" applyFill="1" applyBorder="1" applyAlignment="1" applyProtection="1">
      <alignment horizontal="center" vertical="center" wrapText="1"/>
      <protection locked="0"/>
    </xf>
    <xf numFmtId="0" fontId="5" fillId="18" borderId="17" xfId="52" applyFont="1" applyFill="1" applyBorder="1" applyAlignment="1" applyProtection="1">
      <alignment horizontal="center" vertical="center" wrapText="1"/>
      <protection locked="0"/>
    </xf>
    <xf numFmtId="0" fontId="9" fillId="3" borderId="11" xfId="52" applyFont="1" applyFill="1" applyBorder="1" applyAlignment="1" applyProtection="1">
      <alignment horizontal="center" vertical="center" wrapText="1"/>
      <protection locked="0"/>
    </xf>
    <xf numFmtId="0" fontId="5" fillId="19" borderId="18" xfId="52" applyFont="1" applyFill="1" applyBorder="1" applyAlignment="1" applyProtection="1">
      <alignment horizontal="center" vertical="center" wrapText="1"/>
      <protection locked="0"/>
    </xf>
    <xf numFmtId="0" fontId="5" fillId="19" borderId="17" xfId="52" applyFont="1" applyFill="1" applyBorder="1" applyAlignment="1" applyProtection="1">
      <alignment horizontal="center" vertical="center" wrapText="1"/>
      <protection locked="0"/>
    </xf>
    <xf numFmtId="0" fontId="5" fillId="24" borderId="18" xfId="52" applyFont="1" applyFill="1" applyBorder="1" applyAlignment="1" applyProtection="1">
      <alignment horizontal="center" vertical="center" wrapText="1"/>
      <protection locked="0"/>
    </xf>
    <xf numFmtId="0" fontId="5" fillId="24" borderId="16" xfId="52" applyFont="1" applyFill="1" applyBorder="1" applyAlignment="1" applyProtection="1">
      <alignment horizontal="center" vertical="center" wrapText="1"/>
      <protection locked="0"/>
    </xf>
    <xf numFmtId="0" fontId="5" fillId="3" borderId="17" xfId="52" applyFont="1" applyFill="1" applyBorder="1" applyAlignment="1" applyProtection="1">
      <alignment horizontal="center" vertical="center" wrapText="1"/>
      <protection locked="0"/>
    </xf>
    <xf numFmtId="181" fontId="5" fillId="13" borderId="18" xfId="52" applyNumberFormat="1" applyFont="1" applyFill="1" applyBorder="1" applyAlignment="1" applyProtection="1">
      <alignment horizontal="center" vertical="center" wrapText="1"/>
      <protection locked="0"/>
    </xf>
    <xf numFmtId="0" fontId="5" fillId="18" borderId="18" xfId="52" applyFont="1" applyFill="1" applyBorder="1" applyAlignment="1">
      <alignment horizontal="center" vertical="center" wrapText="1"/>
    </xf>
    <xf numFmtId="0" fontId="5" fillId="19" borderId="18" xfId="52" applyFont="1" applyFill="1" applyBorder="1" applyAlignment="1">
      <alignment horizontal="center" vertical="center" wrapText="1"/>
    </xf>
    <xf numFmtId="0" fontId="5" fillId="20" borderId="18" xfId="52" applyFont="1" applyFill="1" applyBorder="1" applyAlignment="1">
      <alignment horizontal="center" vertical="center" wrapText="1"/>
    </xf>
    <xf numFmtId="0" fontId="5" fillId="12" borderId="17" xfId="52" applyFont="1" applyFill="1" applyBorder="1" applyAlignment="1" applyProtection="1">
      <alignment horizontal="center" vertical="center" wrapText="1"/>
      <protection locked="0"/>
    </xf>
    <xf numFmtId="0" fontId="5" fillId="4" borderId="17" xfId="52" applyFont="1" applyFill="1" applyBorder="1" applyAlignment="1" applyProtection="1">
      <alignment horizontal="center" vertical="center" wrapText="1"/>
      <protection locked="0"/>
    </xf>
    <xf numFmtId="0" fontId="5" fillId="15" borderId="2" xfId="52" applyFont="1" applyFill="1" applyBorder="1" applyAlignment="1" applyProtection="1">
      <alignment horizontal="center" vertical="center" wrapText="1"/>
      <protection locked="0"/>
    </xf>
    <xf numFmtId="0" fontId="5" fillId="2" borderId="2" xfId="52" applyFont="1" applyFill="1" applyBorder="1" applyAlignment="1" applyProtection="1">
      <alignment horizontal="center" vertical="center" wrapText="1"/>
      <protection locked="0"/>
    </xf>
    <xf numFmtId="0" fontId="5" fillId="2" borderId="16" xfId="52" applyFont="1" applyFill="1" applyBorder="1" applyAlignment="1" applyProtection="1">
      <alignment horizontal="center" vertical="center" wrapText="1"/>
      <protection locked="0"/>
    </xf>
    <xf numFmtId="0" fontId="5" fillId="21" borderId="18" xfId="52" applyFont="1" applyFill="1" applyBorder="1" applyAlignment="1" applyProtection="1">
      <alignment horizontal="center" vertical="center" wrapText="1"/>
      <protection locked="0"/>
    </xf>
    <xf numFmtId="0" fontId="9" fillId="3" borderId="14" xfId="52" applyFont="1" applyFill="1" applyBorder="1" applyAlignment="1" applyProtection="1">
      <alignment horizontal="center" vertical="center" wrapText="1"/>
      <protection locked="0"/>
    </xf>
    <xf numFmtId="0" fontId="9" fillId="20" borderId="14" xfId="52" applyFont="1" applyFill="1" applyBorder="1" applyAlignment="1" applyProtection="1">
      <alignment horizontal="center" vertical="center" wrapText="1"/>
      <protection locked="0"/>
    </xf>
    <xf numFmtId="0" fontId="9" fillId="20" borderId="2" xfId="52" applyFont="1" applyFill="1" applyBorder="1" applyAlignment="1" applyProtection="1">
      <alignment horizontal="center" vertical="center" wrapText="1"/>
      <protection locked="0"/>
    </xf>
    <xf numFmtId="0" fontId="5" fillId="20" borderId="20" xfId="52" applyFont="1" applyFill="1" applyBorder="1" applyAlignment="1" applyProtection="1">
      <alignment horizontal="center" vertical="center" wrapText="1"/>
      <protection locked="0"/>
    </xf>
    <xf numFmtId="0" fontId="5" fillId="20" borderId="10" xfId="52" applyFont="1" applyFill="1" applyBorder="1" applyAlignment="1" applyProtection="1">
      <alignment horizontal="center" vertical="center" wrapText="1"/>
      <protection locked="0"/>
    </xf>
    <xf numFmtId="0" fontId="5" fillId="21" borderId="18" xfId="52" applyFont="1" applyFill="1" applyBorder="1" applyAlignment="1">
      <alignment horizontal="center" vertical="center" wrapText="1"/>
    </xf>
    <xf numFmtId="0" fontId="5" fillId="20" borderId="13" xfId="52" applyFont="1" applyFill="1" applyBorder="1" applyAlignment="1" applyProtection="1">
      <alignment horizontal="center" vertical="center" wrapText="1"/>
      <protection locked="0"/>
    </xf>
    <xf numFmtId="0" fontId="5" fillId="13" borderId="10" xfId="52" applyFont="1" applyFill="1" applyBorder="1" applyAlignment="1" applyProtection="1">
      <alignment horizontal="center" vertical="center" wrapText="1"/>
      <protection locked="0"/>
    </xf>
    <xf numFmtId="0" fontId="9" fillId="3" borderId="24" xfId="52" applyFont="1" applyFill="1" applyBorder="1" applyAlignment="1" applyProtection="1">
      <alignment horizontal="center" vertical="center" wrapText="1"/>
      <protection locked="0"/>
    </xf>
    <xf numFmtId="0" fontId="5" fillId="3" borderId="25" xfId="52" applyFont="1" applyFill="1" applyBorder="1" applyAlignment="1" applyProtection="1">
      <alignment horizontal="center" vertical="center" wrapText="1"/>
      <protection locked="0"/>
    </xf>
    <xf numFmtId="0" fontId="5" fillId="22" borderId="18" xfId="52" applyFont="1" applyFill="1" applyBorder="1" applyAlignment="1" applyProtection="1">
      <alignment horizontal="center" vertical="center" wrapText="1"/>
      <protection locked="0"/>
    </xf>
    <xf numFmtId="0" fontId="5" fillId="22" borderId="17" xfId="52" applyFont="1" applyFill="1" applyBorder="1" applyAlignment="1" applyProtection="1">
      <alignment horizontal="center" vertical="center" wrapText="1"/>
      <protection locked="0"/>
    </xf>
    <xf numFmtId="0" fontId="5" fillId="20" borderId="24" xfId="52" applyFont="1" applyFill="1" applyBorder="1" applyAlignment="1" applyProtection="1">
      <alignment horizontal="center" vertical="center" wrapText="1"/>
      <protection locked="0"/>
    </xf>
    <xf numFmtId="0" fontId="5" fillId="20" borderId="25" xfId="52" applyFont="1" applyFill="1" applyBorder="1" applyAlignment="1" applyProtection="1">
      <alignment horizontal="center" vertical="center" wrapText="1"/>
      <protection locked="0"/>
    </xf>
    <xf numFmtId="0" fontId="5" fillId="22" borderId="16" xfId="52" applyFont="1" applyFill="1" applyBorder="1" applyAlignment="1" applyProtection="1">
      <alignment horizontal="center" vertical="center" wrapText="1"/>
      <protection locked="0"/>
    </xf>
    <xf numFmtId="0" fontId="5" fillId="23" borderId="18" xfId="52" applyFont="1" applyFill="1" applyBorder="1" applyAlignment="1" applyProtection="1">
      <alignment horizontal="center" vertical="center" wrapText="1"/>
      <protection locked="0"/>
    </xf>
    <xf numFmtId="0" fontId="5" fillId="23" borderId="17" xfId="52" applyFont="1" applyFill="1" applyBorder="1" applyAlignment="1" applyProtection="1">
      <alignment horizontal="center" vertical="center" wrapText="1"/>
      <protection locked="0"/>
    </xf>
    <xf numFmtId="0" fontId="5" fillId="8" borderId="16" xfId="52" applyFont="1" applyFill="1" applyBorder="1" applyAlignment="1" applyProtection="1">
      <alignment horizontal="center" vertical="center" wrapText="1"/>
      <protection locked="0"/>
    </xf>
    <xf numFmtId="0" fontId="5" fillId="10" borderId="2" xfId="52" applyFont="1" applyFill="1" applyBorder="1" applyAlignment="1" applyProtection="1">
      <alignment horizontal="center" vertical="center" wrapText="1"/>
      <protection locked="0"/>
    </xf>
    <xf numFmtId="0" fontId="5" fillId="3" borderId="14" xfId="52" applyFont="1" applyFill="1" applyBorder="1" applyAlignment="1" applyProtection="1">
      <alignment horizontal="center" vertical="center" wrapText="1"/>
      <protection locked="0"/>
    </xf>
    <xf numFmtId="181" fontId="5" fillId="20" borderId="18" xfId="52" applyNumberFormat="1" applyFont="1" applyFill="1" applyBorder="1" applyAlignment="1" applyProtection="1">
      <alignment horizontal="center" vertical="center" wrapText="1"/>
      <protection locked="0"/>
    </xf>
    <xf numFmtId="0" fontId="5" fillId="3" borderId="10" xfId="52" applyFont="1" applyFill="1" applyBorder="1" applyAlignment="1" applyProtection="1">
      <alignment horizontal="center" vertical="center" wrapText="1"/>
      <protection locked="0"/>
    </xf>
    <xf numFmtId="181" fontId="5" fillId="2" borderId="18" xfId="52" applyNumberFormat="1" applyFont="1" applyFill="1" applyBorder="1" applyAlignment="1" applyProtection="1">
      <alignment horizontal="center" vertical="center" wrapText="1"/>
      <protection locked="0"/>
    </xf>
    <xf numFmtId="0" fontId="5" fillId="22" borderId="18" xfId="52" applyFont="1" applyFill="1" applyBorder="1" applyAlignment="1">
      <alignment horizontal="center" vertical="center" wrapText="1"/>
    </xf>
    <xf numFmtId="0" fontId="5" fillId="23" borderId="18" xfId="52" applyFont="1" applyFill="1" applyBorder="1" applyAlignment="1">
      <alignment horizontal="center" vertical="center" wrapText="1"/>
    </xf>
    <xf numFmtId="0" fontId="5" fillId="17" borderId="14" xfId="52" applyFont="1" applyFill="1" applyBorder="1" applyAlignment="1" applyProtection="1">
      <alignment horizontal="center" vertical="center" wrapText="1"/>
      <protection locked="0"/>
    </xf>
    <xf numFmtId="0" fontId="5" fillId="17" borderId="20" xfId="52" applyFont="1" applyFill="1" applyBorder="1" applyAlignment="1" applyProtection="1">
      <alignment horizontal="center" vertical="center" wrapText="1"/>
      <protection locked="0"/>
    </xf>
    <xf numFmtId="0" fontId="3" fillId="3" borderId="26" xfId="52" applyFont="1" applyFill="1" applyBorder="1" applyAlignment="1" applyProtection="1">
      <alignment horizontal="center" vertical="center"/>
      <protection locked="0"/>
    </xf>
    <xf numFmtId="0" fontId="3" fillId="3" borderId="27" xfId="52" applyFont="1" applyFill="1" applyBorder="1" applyAlignment="1" applyProtection="1">
      <alignment horizontal="center" vertical="center"/>
      <protection locked="0"/>
    </xf>
    <xf numFmtId="0" fontId="5" fillId="16" borderId="10" xfId="52" applyFont="1" applyFill="1" applyBorder="1" applyAlignment="1" applyProtection="1">
      <alignment horizontal="center" vertical="center" wrapText="1"/>
      <protection locked="0"/>
    </xf>
    <xf numFmtId="181" fontId="5" fillId="16" borderId="16" xfId="52" applyNumberFormat="1" applyFont="1" applyFill="1" applyBorder="1" applyAlignment="1" applyProtection="1">
      <alignment horizontal="center" vertical="center" wrapText="1"/>
      <protection locked="0"/>
    </xf>
    <xf numFmtId="0" fontId="5" fillId="20" borderId="28" xfId="52" applyFont="1" applyFill="1" applyBorder="1" applyAlignment="1" applyProtection="1">
      <alignment horizontal="center" vertical="center" wrapText="1"/>
      <protection locked="0"/>
    </xf>
    <xf numFmtId="0" fontId="5" fillId="22" borderId="29" xfId="52" applyFont="1" applyFill="1" applyBorder="1" applyAlignment="1" applyProtection="1">
      <alignment horizontal="center" vertical="center" wrapText="1"/>
      <protection locked="0"/>
    </xf>
    <xf numFmtId="0" fontId="5" fillId="22" borderId="30" xfId="52" applyFont="1" applyFill="1" applyBorder="1" applyAlignment="1" applyProtection="1">
      <alignment horizontal="center" vertical="center" wrapText="1"/>
      <protection locked="0"/>
    </xf>
    <xf numFmtId="0" fontId="5" fillId="22" borderId="14" xfId="52" applyFont="1" applyFill="1" applyBorder="1" applyAlignment="1" applyProtection="1">
      <alignment horizontal="center" vertical="center" wrapText="1"/>
      <protection locked="0"/>
    </xf>
    <xf numFmtId="181" fontId="5" fillId="22" borderId="31" xfId="52" applyNumberFormat="1" applyFont="1" applyFill="1" applyBorder="1" applyAlignment="1" applyProtection="1">
      <alignment horizontal="center" vertical="center" wrapText="1"/>
      <protection locked="0"/>
    </xf>
    <xf numFmtId="0" fontId="9" fillId="2" borderId="3" xfId="52" applyFont="1" applyFill="1" applyBorder="1" applyAlignment="1" applyProtection="1">
      <alignment horizontal="center" vertical="center" wrapText="1"/>
      <protection locked="0"/>
    </xf>
    <xf numFmtId="0" fontId="13" fillId="0" borderId="0" xfId="52" applyFont="1" applyAlignment="1">
      <alignment horizontal="center" vertical="center" wrapText="1"/>
    </xf>
    <xf numFmtId="0" fontId="1" fillId="0" borderId="0" xfId="52" applyAlignment="1" applyProtection="1">
      <alignment horizontal="center" vertical="center" wrapText="1"/>
      <protection locked="0"/>
    </xf>
    <xf numFmtId="0" fontId="1" fillId="0" borderId="2" xfId="52" applyBorder="1" applyAlignment="1" applyProtection="1">
      <alignment horizontal="center" vertical="center" wrapText="1"/>
      <protection locked="0"/>
    </xf>
    <xf numFmtId="0" fontId="5" fillId="22" borderId="31" xfId="52" applyFont="1" applyFill="1" applyBorder="1" applyAlignment="1" applyProtection="1">
      <alignment horizontal="center" vertical="center" wrapText="1"/>
      <protection locked="0"/>
    </xf>
    <xf numFmtId="0" fontId="5" fillId="17" borderId="14" xfId="52" applyFont="1" applyFill="1" applyBorder="1" applyAlignment="1">
      <alignment horizontal="center" vertical="center" wrapText="1"/>
    </xf>
    <xf numFmtId="0" fontId="1" fillId="0" borderId="0" xfId="50"/>
    <xf numFmtId="0" fontId="14" fillId="0" borderId="32" xfId="50" applyNumberFormat="1" applyFont="1" applyBorder="1" applyAlignment="1">
      <alignment horizontal="center" vertical="center"/>
    </xf>
    <xf numFmtId="0" fontId="1" fillId="0" borderId="33" xfId="50" applyNumberFormat="1" applyBorder="1" applyAlignment="1">
      <alignment horizontal="center" vertical="center"/>
    </xf>
    <xf numFmtId="0" fontId="1" fillId="0" borderId="34" xfId="50" applyNumberFormat="1" applyBorder="1" applyAlignment="1">
      <alignment horizontal="center" vertical="center"/>
    </xf>
    <xf numFmtId="0" fontId="15" fillId="25" borderId="25" xfId="50" applyNumberFormat="1" applyFont="1" applyFill="1" applyBorder="1" applyAlignment="1">
      <alignment horizontal="center" vertical="center"/>
    </xf>
    <xf numFmtId="0" fontId="6" fillId="25" borderId="16" xfId="50" applyNumberFormat="1" applyFont="1" applyFill="1" applyBorder="1" applyAlignment="1">
      <alignment horizontal="center" vertical="center"/>
    </xf>
    <xf numFmtId="0" fontId="6" fillId="25" borderId="35" xfId="50" applyNumberFormat="1" applyFont="1" applyFill="1" applyBorder="1" applyAlignment="1">
      <alignment horizontal="center" vertical="center"/>
    </xf>
    <xf numFmtId="0" fontId="6" fillId="25" borderId="36" xfId="50" applyNumberFormat="1" applyFont="1" applyFill="1" applyBorder="1" applyAlignment="1">
      <alignment horizontal="center" vertical="center"/>
    </xf>
    <xf numFmtId="0" fontId="6" fillId="25" borderId="18" xfId="50" applyNumberFormat="1" applyFont="1" applyFill="1" applyBorder="1" applyAlignment="1">
      <alignment horizontal="center" vertical="center"/>
    </xf>
    <xf numFmtId="0" fontId="6" fillId="25" borderId="37" xfId="50" applyNumberFormat="1" applyFont="1" applyFill="1" applyBorder="1" applyAlignment="1">
      <alignment horizontal="center" vertical="center"/>
    </xf>
    <xf numFmtId="0" fontId="16" fillId="0" borderId="36" xfId="50" applyNumberFormat="1" applyFont="1" applyBorder="1" applyAlignment="1">
      <alignment horizontal="center" vertical="center"/>
    </xf>
    <xf numFmtId="0" fontId="17" fillId="0" borderId="18" xfId="50" applyNumberFormat="1" applyFont="1" applyBorder="1" applyAlignment="1">
      <alignment horizontal="center" vertical="center"/>
    </xf>
    <xf numFmtId="0" fontId="1" fillId="0" borderId="18" xfId="50" applyNumberFormat="1" applyFont="1" applyBorder="1" applyAlignment="1">
      <alignment horizontal="center" vertical="center"/>
    </xf>
    <xf numFmtId="0" fontId="1" fillId="0" borderId="37" xfId="50" applyNumberFormat="1" applyFont="1" applyBorder="1" applyAlignment="1">
      <alignment horizontal="center" vertical="center"/>
    </xf>
    <xf numFmtId="0" fontId="16" fillId="26" borderId="23" xfId="50" applyNumberFormat="1" applyFont="1" applyFill="1" applyBorder="1" applyAlignment="1">
      <alignment horizontal="center" vertical="center"/>
    </xf>
    <xf numFmtId="0" fontId="12" fillId="26" borderId="14" xfId="50" applyNumberFormat="1" applyFont="1" applyFill="1" applyBorder="1" applyAlignment="1">
      <alignment horizontal="center" vertical="center"/>
    </xf>
    <xf numFmtId="0" fontId="12" fillId="26" borderId="38" xfId="50" applyNumberFormat="1" applyFont="1" applyFill="1" applyBorder="1" applyAlignment="1">
      <alignment horizontal="center" vertical="center"/>
    </xf>
    <xf numFmtId="0" fontId="18" fillId="26" borderId="39" xfId="50" applyNumberFormat="1" applyFont="1" applyFill="1" applyBorder="1" applyAlignment="1">
      <alignment horizontal="left" vertical="center"/>
    </xf>
    <xf numFmtId="0" fontId="19" fillId="26" borderId="40" xfId="50" applyNumberFormat="1" applyFont="1" applyFill="1" applyBorder="1" applyAlignment="1">
      <alignment horizontal="left" vertical="center"/>
    </xf>
    <xf numFmtId="0" fontId="19" fillId="26" borderId="41" xfId="50" applyNumberFormat="1" applyFont="1" applyFill="1" applyBorder="1" applyAlignment="1">
      <alignment horizontal="left" vertical="center"/>
    </xf>
    <xf numFmtId="0" fontId="20" fillId="26" borderId="36" xfId="50" applyNumberFormat="1" applyFont="1" applyFill="1" applyBorder="1" applyAlignment="1">
      <alignment vertical="center"/>
    </xf>
    <xf numFmtId="0" fontId="21" fillId="26" borderId="18" xfId="50" applyNumberFormat="1" applyFont="1" applyFill="1" applyBorder="1" applyAlignment="1">
      <alignment horizontal="center" vertical="center"/>
    </xf>
    <xf numFmtId="0" fontId="21" fillId="26" borderId="18" xfId="50" applyNumberFormat="1" applyFont="1" applyFill="1" applyBorder="1" applyAlignment="1">
      <alignment horizontal="left" vertical="center"/>
    </xf>
    <xf numFmtId="0" fontId="22" fillId="26" borderId="18" xfId="50" applyNumberFormat="1" applyFont="1" applyFill="1" applyBorder="1" applyAlignment="1">
      <alignment horizontal="center" vertical="center"/>
    </xf>
    <xf numFmtId="0" fontId="23" fillId="26" borderId="18" xfId="50" applyNumberFormat="1" applyFont="1" applyFill="1" applyBorder="1" applyAlignment="1">
      <alignment horizontal="center" vertical="center"/>
    </xf>
    <xf numFmtId="0" fontId="23" fillId="26" borderId="37" xfId="50" applyNumberFormat="1" applyFont="1" applyFill="1" applyBorder="1" applyAlignment="1">
      <alignment horizontal="center" vertical="center"/>
    </xf>
    <xf numFmtId="0" fontId="24" fillId="26" borderId="36" xfId="50" applyNumberFormat="1" applyFont="1" applyFill="1" applyBorder="1" applyAlignment="1">
      <alignment horizontal="center" vertical="center"/>
    </xf>
    <xf numFmtId="0" fontId="24" fillId="26" borderId="18" xfId="50" applyNumberFormat="1" applyFont="1" applyFill="1" applyBorder="1" applyAlignment="1">
      <alignment horizontal="center" vertical="center"/>
    </xf>
    <xf numFmtId="0" fontId="1" fillId="26" borderId="3" xfId="50" applyNumberFormat="1" applyFill="1" applyBorder="1" applyAlignment="1">
      <alignment horizontal="center" vertical="center"/>
    </xf>
    <xf numFmtId="0" fontId="1" fillId="26" borderId="1" xfId="50" applyNumberFormat="1" applyFill="1" applyBorder="1" applyAlignment="1">
      <alignment horizontal="center" vertical="center"/>
    </xf>
    <xf numFmtId="0" fontId="1" fillId="26" borderId="42" xfId="50" applyNumberFormat="1" applyFill="1" applyBorder="1" applyAlignment="1">
      <alignment horizontal="center" vertical="center"/>
    </xf>
    <xf numFmtId="0" fontId="25" fillId="26" borderId="36" xfId="50" applyNumberFormat="1" applyFont="1" applyFill="1" applyBorder="1" applyAlignment="1">
      <alignment horizontal="left" vertical="center"/>
    </xf>
    <xf numFmtId="0" fontId="1" fillId="26" borderId="18" xfId="50" applyNumberFormat="1" applyFill="1" applyBorder="1" applyAlignment="1">
      <alignment horizontal="left" vertical="center"/>
    </xf>
    <xf numFmtId="179" fontId="1" fillId="26" borderId="18" xfId="50" applyNumberFormat="1" applyFill="1" applyBorder="1" applyAlignment="1">
      <alignment horizontal="center" vertical="center"/>
    </xf>
    <xf numFmtId="179" fontId="1" fillId="26" borderId="37" xfId="50" applyNumberFormat="1" applyFill="1" applyBorder="1" applyAlignment="1">
      <alignment horizontal="center" vertical="center"/>
    </xf>
    <xf numFmtId="0" fontId="26" fillId="26" borderId="36" xfId="50" applyNumberFormat="1" applyFont="1" applyFill="1" applyBorder="1" applyAlignment="1">
      <alignment horizontal="left" vertical="center"/>
    </xf>
    <xf numFmtId="0" fontId="1" fillId="26" borderId="18" xfId="50" applyNumberFormat="1" applyFill="1" applyBorder="1" applyAlignment="1">
      <alignment horizontal="center" vertical="center"/>
    </xf>
    <xf numFmtId="0" fontId="1" fillId="26" borderId="37" xfId="50" applyNumberFormat="1" applyFill="1" applyBorder="1" applyAlignment="1">
      <alignment horizontal="center" vertical="center"/>
    </xf>
    <xf numFmtId="0" fontId="27" fillId="26" borderId="36" xfId="50" applyNumberFormat="1" applyFont="1" applyFill="1" applyBorder="1" applyAlignment="1">
      <alignment horizontal="left" vertical="center"/>
    </xf>
    <xf numFmtId="0" fontId="25" fillId="26" borderId="18" xfId="50" applyNumberFormat="1" applyFont="1" applyFill="1" applyBorder="1" applyAlignment="1">
      <alignment horizontal="left" vertical="center"/>
    </xf>
    <xf numFmtId="0" fontId="16" fillId="26" borderId="43" xfId="50" applyNumberFormat="1" applyFont="1" applyFill="1" applyBorder="1" applyAlignment="1">
      <alignment horizontal="right" vertical="center"/>
    </xf>
    <xf numFmtId="0" fontId="12" fillId="26" borderId="44" xfId="50" applyNumberFormat="1" applyFont="1" applyFill="1" applyBorder="1" applyAlignment="1">
      <alignment horizontal="right" vertical="center"/>
    </xf>
    <xf numFmtId="182" fontId="17" fillId="26" borderId="44" xfId="50" applyNumberFormat="1" applyFont="1" applyFill="1" applyBorder="1" applyAlignment="1">
      <alignment horizontal="center" vertical="center"/>
    </xf>
    <xf numFmtId="182" fontId="17" fillId="26" borderId="45" xfId="50" applyNumberFormat="1" applyFont="1" applyFill="1" applyBorder="1" applyAlignment="1">
      <alignment horizontal="center" vertical="center"/>
    </xf>
    <xf numFmtId="0" fontId="18" fillId="27" borderId="46" xfId="50" applyNumberFormat="1" applyFont="1" applyFill="1" applyBorder="1" applyAlignment="1">
      <alignment horizontal="left" vertical="center"/>
    </xf>
    <xf numFmtId="0" fontId="21" fillId="27" borderId="47" xfId="50" applyNumberFormat="1" applyFont="1" applyFill="1" applyBorder="1" applyAlignment="1">
      <alignment horizontal="left" vertical="center"/>
    </xf>
    <xf numFmtId="0" fontId="21" fillId="27" borderId="48" xfId="50" applyNumberFormat="1" applyFont="1" applyFill="1" applyBorder="1" applyAlignment="1">
      <alignment horizontal="left" vertical="center"/>
    </xf>
    <xf numFmtId="0" fontId="25" fillId="27" borderId="36" xfId="50" applyNumberFormat="1" applyFont="1" applyFill="1" applyBorder="1" applyAlignment="1">
      <alignment horizontal="left" vertical="center"/>
    </xf>
    <xf numFmtId="0" fontId="1" fillId="27" borderId="18" xfId="50" applyNumberFormat="1" applyFill="1" applyBorder="1" applyAlignment="1">
      <alignment horizontal="left" vertical="center"/>
    </xf>
    <xf numFmtId="0" fontId="1" fillId="27" borderId="18" xfId="50" applyNumberFormat="1" applyFill="1" applyBorder="1" applyAlignment="1">
      <alignment horizontal="center" vertical="center"/>
    </xf>
    <xf numFmtId="0" fontId="1" fillId="27" borderId="37" xfId="50" applyNumberFormat="1" applyFill="1" applyBorder="1" applyAlignment="1">
      <alignment horizontal="center" vertical="center"/>
    </xf>
    <xf numFmtId="0" fontId="12" fillId="27" borderId="18" xfId="50" applyNumberFormat="1" applyFont="1" applyFill="1" applyBorder="1" applyAlignment="1">
      <alignment horizontal="center" vertical="center"/>
    </xf>
    <xf numFmtId="0" fontId="12" fillId="27" borderId="37" xfId="50" applyNumberFormat="1" applyFont="1" applyFill="1" applyBorder="1" applyAlignment="1">
      <alignment horizontal="center" vertical="center"/>
    </xf>
    <xf numFmtId="0" fontId="28" fillId="27" borderId="43" xfId="50" applyNumberFormat="1" applyFont="1" applyFill="1" applyBorder="1" applyAlignment="1">
      <alignment horizontal="right" vertical="center"/>
    </xf>
    <xf numFmtId="0" fontId="21" fillId="27" borderId="44" xfId="50" applyNumberFormat="1" applyFont="1" applyFill="1" applyBorder="1" applyAlignment="1">
      <alignment horizontal="right" vertical="center"/>
    </xf>
    <xf numFmtId="0" fontId="21" fillId="27" borderId="44" xfId="50" applyNumberFormat="1" applyFont="1" applyFill="1" applyBorder="1" applyAlignment="1">
      <alignment horizontal="center" vertical="center"/>
    </xf>
    <xf numFmtId="0" fontId="21" fillId="27" borderId="45" xfId="50" applyNumberFormat="1" applyFont="1" applyFill="1" applyBorder="1" applyAlignment="1">
      <alignment horizontal="center" vertical="center"/>
    </xf>
    <xf numFmtId="0" fontId="18" fillId="0" borderId="25" xfId="50" applyNumberFormat="1" applyFont="1" applyBorder="1" applyAlignment="1">
      <alignment horizontal="left" vertical="center"/>
    </xf>
    <xf numFmtId="0" fontId="21" fillId="0" borderId="16" xfId="50" applyNumberFormat="1" applyFont="1" applyBorder="1" applyAlignment="1">
      <alignment horizontal="left" vertical="center"/>
    </xf>
    <xf numFmtId="0" fontId="21" fillId="0" borderId="35" xfId="50" applyNumberFormat="1" applyFont="1" applyBorder="1" applyAlignment="1">
      <alignment horizontal="left" vertical="center"/>
    </xf>
    <xf numFmtId="0" fontId="25" fillId="0" borderId="36" xfId="50" applyNumberFormat="1" applyFont="1" applyBorder="1" applyAlignment="1">
      <alignment horizontal="left" vertical="center"/>
    </xf>
    <xf numFmtId="0" fontId="1" fillId="0" borderId="18" xfId="50" applyNumberFormat="1" applyBorder="1" applyAlignment="1">
      <alignment horizontal="left" vertical="center"/>
    </xf>
    <xf numFmtId="182" fontId="22" fillId="0" borderId="18" xfId="50" applyNumberFormat="1" applyFont="1" applyBorder="1" applyAlignment="1">
      <alignment horizontal="center" vertical="center"/>
    </xf>
    <xf numFmtId="182" fontId="22" fillId="0" borderId="37" xfId="50" applyNumberFormat="1" applyFont="1" applyBorder="1" applyAlignment="1">
      <alignment horizontal="center" vertical="center"/>
    </xf>
    <xf numFmtId="0" fontId="22" fillId="0" borderId="18" xfId="50" applyNumberFormat="1" applyFont="1" applyBorder="1" applyAlignment="1">
      <alignment horizontal="center" vertical="center"/>
    </xf>
    <xf numFmtId="0" fontId="22" fillId="0" borderId="37" xfId="50" applyNumberFormat="1" applyFont="1" applyBorder="1" applyAlignment="1">
      <alignment horizontal="center" vertical="center"/>
    </xf>
    <xf numFmtId="0" fontId="16" fillId="28" borderId="36" xfId="50" applyNumberFormat="1" applyFont="1" applyFill="1" applyBorder="1" applyAlignment="1">
      <alignment horizontal="right" vertical="center"/>
    </xf>
    <xf numFmtId="0" fontId="12" fillId="28" borderId="18" xfId="50" applyNumberFormat="1" applyFont="1" applyFill="1" applyBorder="1" applyAlignment="1">
      <alignment horizontal="right" vertical="center"/>
    </xf>
    <xf numFmtId="0" fontId="17" fillId="28" borderId="18" xfId="50" applyNumberFormat="1" applyFont="1" applyFill="1" applyBorder="1" applyAlignment="1">
      <alignment horizontal="center" vertical="center"/>
    </xf>
    <xf numFmtId="0" fontId="17" fillId="28" borderId="37" xfId="50" applyNumberFormat="1" applyFont="1" applyFill="1" applyBorder="1" applyAlignment="1">
      <alignment horizontal="center" vertical="center"/>
    </xf>
    <xf numFmtId="0" fontId="16" fillId="0" borderId="18" xfId="50" applyNumberFormat="1" applyFont="1" applyBorder="1" applyAlignment="1">
      <alignment horizontal="center" vertical="center"/>
    </xf>
    <xf numFmtId="182" fontId="12" fillId="9" borderId="18" xfId="50" applyNumberFormat="1" applyFont="1" applyFill="1" applyBorder="1" applyAlignment="1">
      <alignment horizontal="center" vertical="center"/>
    </xf>
    <xf numFmtId="182" fontId="12" fillId="9" borderId="37" xfId="50" applyNumberFormat="1" applyFont="1" applyFill="1" applyBorder="1" applyAlignment="1">
      <alignment horizontal="center" vertical="center"/>
    </xf>
    <xf numFmtId="0" fontId="17" fillId="0" borderId="36" xfId="50" applyNumberFormat="1" applyFont="1" applyBorder="1" applyAlignment="1">
      <alignment horizontal="right" vertical="center"/>
    </xf>
    <xf numFmtId="0" fontId="17" fillId="0" borderId="18" xfId="50" applyNumberFormat="1" applyFont="1" applyBorder="1" applyAlignment="1">
      <alignment horizontal="right" vertical="center"/>
    </xf>
    <xf numFmtId="182" fontId="1" fillId="9" borderId="18" xfId="50" applyNumberFormat="1" applyFill="1" applyBorder="1" applyAlignment="1">
      <alignment horizontal="center" vertical="center"/>
    </xf>
    <xf numFmtId="182" fontId="1" fillId="9" borderId="37" xfId="50" applyNumberFormat="1" applyFill="1" applyBorder="1" applyAlignment="1">
      <alignment horizontal="center" vertical="center"/>
    </xf>
    <xf numFmtId="0" fontId="17" fillId="0" borderId="49" xfId="50" applyNumberFormat="1" applyFont="1" applyBorder="1" applyAlignment="1">
      <alignment horizontal="right" vertical="center"/>
    </xf>
    <xf numFmtId="0" fontId="17" fillId="0" borderId="1" xfId="50" applyNumberFormat="1" applyFont="1" applyBorder="1" applyAlignment="1">
      <alignment horizontal="right" vertical="center"/>
    </xf>
    <xf numFmtId="0" fontId="17" fillId="0" borderId="17" xfId="50" applyNumberFormat="1" applyFont="1" applyBorder="1" applyAlignment="1">
      <alignment horizontal="right" vertical="center"/>
    </xf>
    <xf numFmtId="0" fontId="17" fillId="0" borderId="50" xfId="50" applyNumberFormat="1" applyFont="1" applyBorder="1" applyAlignment="1">
      <alignment horizontal="right" vertical="center"/>
    </xf>
    <xf numFmtId="0" fontId="17" fillId="0" borderId="31" xfId="50" applyNumberFormat="1" applyFont="1" applyBorder="1" applyAlignment="1">
      <alignment horizontal="right" vertical="center"/>
    </xf>
    <xf numFmtId="182" fontId="1" fillId="9" borderId="31" xfId="50" applyNumberFormat="1" applyFill="1" applyBorder="1" applyAlignment="1">
      <alignment horizontal="center" vertical="center"/>
    </xf>
    <xf numFmtId="182" fontId="1" fillId="9" borderId="51" xfId="50" applyNumberFormat="1" applyFill="1" applyBorder="1" applyAlignment="1">
      <alignment horizontal="center" vertical="center"/>
    </xf>
    <xf numFmtId="0" fontId="1" fillId="0" borderId="0" xfId="50" applyNumberFormat="1" applyAlignment="1">
      <alignment horizontal="center" vertical="center"/>
    </xf>
    <xf numFmtId="0" fontId="14" fillId="0" borderId="0" xfId="50" applyNumberFormat="1" applyFont="1" applyBorder="1" applyAlignment="1">
      <alignment horizontal="center" vertical="center" wrapText="1"/>
    </xf>
    <xf numFmtId="0" fontId="1" fillId="0" borderId="0" xfId="50" applyNumberFormat="1" applyBorder="1" applyAlignment="1">
      <alignment horizontal="center" vertical="center"/>
    </xf>
    <xf numFmtId="0" fontId="15" fillId="29" borderId="52" xfId="50" applyNumberFormat="1" applyFont="1" applyFill="1" applyBorder="1" applyAlignment="1">
      <alignment horizontal="center" vertical="center"/>
    </xf>
    <xf numFmtId="0" fontId="6" fillId="29" borderId="53" xfId="50" applyNumberFormat="1" applyFont="1" applyFill="1" applyBorder="1" applyAlignment="1">
      <alignment horizontal="center" vertical="center"/>
    </xf>
    <xf numFmtId="0" fontId="6" fillId="29" borderId="54" xfId="50" applyNumberFormat="1" applyFont="1" applyFill="1" applyBorder="1" applyAlignment="1">
      <alignment horizontal="center" vertical="center"/>
    </xf>
    <xf numFmtId="0" fontId="6" fillId="29" borderId="36" xfId="50" applyNumberFormat="1" applyFont="1" applyFill="1" applyBorder="1" applyAlignment="1">
      <alignment horizontal="center" vertical="center"/>
    </xf>
    <xf numFmtId="0" fontId="6" fillId="29" borderId="18" xfId="50" applyNumberFormat="1" applyFont="1" applyFill="1" applyBorder="1" applyAlignment="1">
      <alignment horizontal="center" vertical="center"/>
    </xf>
    <xf numFmtId="0" fontId="6" fillId="29" borderId="37" xfId="50" applyNumberFormat="1" applyFont="1" applyFill="1" applyBorder="1" applyAlignment="1">
      <alignment horizontal="center" vertical="center"/>
    </xf>
    <xf numFmtId="0" fontId="16" fillId="0" borderId="23" xfId="50" applyNumberFormat="1" applyFont="1" applyBorder="1" applyAlignment="1">
      <alignment horizontal="center" vertical="center"/>
    </xf>
    <xf numFmtId="0" fontId="12" fillId="0" borderId="14" xfId="50" applyNumberFormat="1" applyFont="1" applyBorder="1" applyAlignment="1">
      <alignment horizontal="center" vertical="center"/>
    </xf>
    <xf numFmtId="0" fontId="12" fillId="0" borderId="38" xfId="50" applyNumberFormat="1" applyFont="1" applyBorder="1" applyAlignment="1">
      <alignment horizontal="center" vertical="center"/>
    </xf>
    <xf numFmtId="0" fontId="18" fillId="0" borderId="39" xfId="50" applyNumberFormat="1" applyFont="1" applyFill="1" applyBorder="1" applyAlignment="1">
      <alignment horizontal="left" vertical="center"/>
    </xf>
    <xf numFmtId="0" fontId="19" fillId="0" borderId="40" xfId="50" applyNumberFormat="1" applyFont="1" applyFill="1" applyBorder="1" applyAlignment="1">
      <alignment horizontal="left" vertical="center"/>
    </xf>
    <xf numFmtId="0" fontId="19" fillId="0" borderId="41" xfId="50" applyNumberFormat="1" applyFont="1" applyFill="1" applyBorder="1" applyAlignment="1">
      <alignment horizontal="left" vertical="center"/>
    </xf>
    <xf numFmtId="0" fontId="20" fillId="0" borderId="36" xfId="50" applyNumberFormat="1" applyFont="1" applyBorder="1" applyAlignment="1">
      <alignment vertical="center"/>
    </xf>
    <xf numFmtId="0" fontId="21" fillId="0" borderId="18" xfId="50" applyNumberFormat="1" applyFont="1" applyBorder="1" applyAlignment="1">
      <alignment horizontal="center" vertical="center"/>
    </xf>
    <xf numFmtId="0" fontId="21" fillId="0" borderId="18" xfId="50" applyNumberFormat="1" applyFont="1" applyBorder="1" applyAlignment="1">
      <alignment horizontal="left" vertical="center"/>
    </xf>
    <xf numFmtId="0" fontId="23" fillId="0" borderId="18" xfId="50" applyNumberFormat="1" applyFont="1" applyBorder="1" applyAlignment="1">
      <alignment horizontal="center" vertical="center"/>
    </xf>
    <xf numFmtId="0" fontId="23" fillId="0" borderId="37" xfId="50" applyNumberFormat="1" applyFont="1" applyBorder="1" applyAlignment="1">
      <alignment horizontal="center" vertical="center"/>
    </xf>
    <xf numFmtId="0" fontId="24" fillId="0" borderId="36" xfId="50" applyNumberFormat="1" applyFont="1" applyBorder="1" applyAlignment="1">
      <alignment horizontal="center" vertical="center"/>
    </xf>
    <xf numFmtId="0" fontId="24" fillId="0" borderId="18" xfId="50" applyNumberFormat="1" applyFont="1" applyBorder="1" applyAlignment="1">
      <alignment horizontal="center" vertical="center"/>
    </xf>
    <xf numFmtId="0" fontId="1" fillId="0" borderId="3" xfId="50" applyNumberFormat="1" applyBorder="1" applyAlignment="1">
      <alignment horizontal="center" vertical="center"/>
    </xf>
    <xf numFmtId="0" fontId="1" fillId="0" borderId="1" xfId="50" applyNumberFormat="1" applyBorder="1" applyAlignment="1">
      <alignment horizontal="center" vertical="center"/>
    </xf>
    <xf numFmtId="0" fontId="1" fillId="0" borderId="42" xfId="50" applyNumberFormat="1" applyBorder="1" applyAlignment="1">
      <alignment horizontal="center" vertical="center"/>
    </xf>
    <xf numFmtId="179" fontId="1" fillId="0" borderId="18" xfId="50" applyNumberFormat="1" applyBorder="1" applyAlignment="1">
      <alignment horizontal="center" vertical="center"/>
    </xf>
    <xf numFmtId="179" fontId="1" fillId="0" borderId="37" xfId="50" applyNumberFormat="1" applyBorder="1" applyAlignment="1">
      <alignment horizontal="center" vertical="center"/>
    </xf>
    <xf numFmtId="0" fontId="26" fillId="0" borderId="36" xfId="50" applyNumberFormat="1" applyFont="1" applyBorder="1" applyAlignment="1">
      <alignment horizontal="left" vertical="center"/>
    </xf>
    <xf numFmtId="0" fontId="1" fillId="0" borderId="18" xfId="50" applyNumberFormat="1" applyBorder="1" applyAlignment="1">
      <alignment horizontal="center" vertical="center"/>
    </xf>
    <xf numFmtId="0" fontId="1" fillId="0" borderId="37" xfId="50" applyNumberFormat="1" applyBorder="1" applyAlignment="1">
      <alignment horizontal="center" vertical="center"/>
    </xf>
    <xf numFmtId="0" fontId="27" fillId="0" borderId="36" xfId="50" applyNumberFormat="1" applyFont="1" applyBorder="1" applyAlignment="1">
      <alignment horizontal="left" vertical="center"/>
    </xf>
    <xf numFmtId="0" fontId="25" fillId="0" borderId="18" xfId="50" applyNumberFormat="1" applyFont="1" applyBorder="1" applyAlignment="1">
      <alignment horizontal="left" vertical="center"/>
    </xf>
    <xf numFmtId="0" fontId="16" fillId="28" borderId="43" xfId="50" applyNumberFormat="1" applyFont="1" applyFill="1" applyBorder="1" applyAlignment="1">
      <alignment horizontal="right" vertical="center"/>
    </xf>
    <xf numFmtId="0" fontId="12" fillId="28" borderId="44" xfId="50" applyNumberFormat="1" applyFont="1" applyFill="1" applyBorder="1" applyAlignment="1">
      <alignment horizontal="right" vertical="center"/>
    </xf>
    <xf numFmtId="182" fontId="17" fillId="28" borderId="44" xfId="50" applyNumberFormat="1" applyFont="1" applyFill="1" applyBorder="1" applyAlignment="1">
      <alignment horizontal="center" vertical="center"/>
    </xf>
    <xf numFmtId="182" fontId="17" fillId="28" borderId="45" xfId="50" applyNumberFormat="1" applyFont="1" applyFill="1" applyBorder="1" applyAlignment="1">
      <alignment horizontal="center" vertical="center"/>
    </xf>
    <xf numFmtId="0" fontId="18" fillId="0" borderId="46" xfId="50" applyNumberFormat="1" applyFont="1" applyBorder="1" applyAlignment="1">
      <alignment horizontal="left" vertical="center"/>
    </xf>
    <xf numFmtId="0" fontId="21" fillId="0" borderId="47" xfId="50" applyNumberFormat="1" applyFont="1" applyBorder="1" applyAlignment="1">
      <alignment horizontal="left" vertical="center"/>
    </xf>
    <xf numFmtId="0" fontId="21" fillId="0" borderId="48" xfId="50" applyNumberFormat="1" applyFont="1" applyBorder="1" applyAlignment="1">
      <alignment horizontal="left" vertical="center"/>
    </xf>
    <xf numFmtId="0" fontId="12" fillId="0" borderId="18" xfId="50" applyNumberFormat="1" applyFont="1" applyBorder="1" applyAlignment="1">
      <alignment horizontal="center" vertical="center"/>
    </xf>
    <xf numFmtId="0" fontId="12" fillId="0" borderId="37" xfId="50" applyNumberFormat="1" applyFont="1" applyBorder="1" applyAlignment="1">
      <alignment horizontal="center" vertical="center"/>
    </xf>
    <xf numFmtId="0" fontId="28" fillId="28" borderId="43" xfId="50" applyNumberFormat="1" applyFont="1" applyFill="1" applyBorder="1" applyAlignment="1">
      <alignment horizontal="right" vertical="center"/>
    </xf>
    <xf numFmtId="0" fontId="21" fillId="28" borderId="44" xfId="50" applyNumberFormat="1" applyFont="1" applyFill="1" applyBorder="1" applyAlignment="1">
      <alignment horizontal="right" vertical="center"/>
    </xf>
    <xf numFmtId="0" fontId="21" fillId="28" borderId="44" xfId="50" applyNumberFormat="1" applyFont="1" applyFill="1" applyBorder="1" applyAlignment="1">
      <alignment horizontal="center" vertical="center"/>
    </xf>
    <xf numFmtId="0" fontId="21" fillId="28" borderId="45" xfId="50" applyNumberFormat="1" applyFont="1" applyFill="1" applyBorder="1" applyAlignment="1">
      <alignment horizontal="center" vertical="center"/>
    </xf>
    <xf numFmtId="0" fontId="18" fillId="26" borderId="25" xfId="50" applyNumberFormat="1" applyFont="1" applyFill="1" applyBorder="1" applyAlignment="1">
      <alignment horizontal="left" vertical="center"/>
    </xf>
    <xf numFmtId="0" fontId="21" fillId="26" borderId="16" xfId="50" applyNumberFormat="1" applyFont="1" applyFill="1" applyBorder="1" applyAlignment="1">
      <alignment horizontal="left" vertical="center"/>
    </xf>
    <xf numFmtId="0" fontId="21" fillId="26" borderId="35" xfId="50" applyNumberFormat="1" applyFont="1" applyFill="1" applyBorder="1" applyAlignment="1">
      <alignment horizontal="left" vertical="center"/>
    </xf>
    <xf numFmtId="182" fontId="22" fillId="26" borderId="18" xfId="50" applyNumberFormat="1" applyFont="1" applyFill="1" applyBorder="1" applyAlignment="1">
      <alignment horizontal="center" vertical="center"/>
    </xf>
    <xf numFmtId="182" fontId="22" fillId="26" borderId="37" xfId="50" applyNumberFormat="1" applyFont="1" applyFill="1" applyBorder="1" applyAlignment="1">
      <alignment horizontal="center" vertical="center"/>
    </xf>
    <xf numFmtId="0" fontId="22" fillId="26" borderId="37" xfId="50" applyNumberFormat="1" applyFont="1" applyFill="1" applyBorder="1" applyAlignment="1">
      <alignment horizontal="center" vertical="center"/>
    </xf>
    <xf numFmtId="0" fontId="16" fillId="26" borderId="36" xfId="50" applyNumberFormat="1" applyFont="1" applyFill="1" applyBorder="1" applyAlignment="1">
      <alignment horizontal="right" vertical="center"/>
    </xf>
    <xf numFmtId="0" fontId="12" fillId="26" borderId="18" xfId="50" applyNumberFormat="1" applyFont="1" applyFill="1" applyBorder="1" applyAlignment="1">
      <alignment horizontal="right" vertical="center"/>
    </xf>
    <xf numFmtId="0" fontId="17" fillId="26" borderId="18" xfId="50" applyNumberFormat="1" applyFont="1" applyFill="1" applyBorder="1" applyAlignment="1">
      <alignment horizontal="center" vertical="center"/>
    </xf>
    <xf numFmtId="0" fontId="17" fillId="26" borderId="37" xfId="50" applyNumberFormat="1" applyFont="1" applyFill="1" applyBorder="1" applyAlignment="1">
      <alignment horizontal="center" vertical="center"/>
    </xf>
    <xf numFmtId="0" fontId="1" fillId="0" borderId="0" xfId="50" applyNumberFormat="1" applyFill="1" applyAlignment="1">
      <alignment horizontal="center" vertical="center"/>
    </xf>
    <xf numFmtId="0" fontId="12" fillId="0" borderId="0" xfId="50" applyNumberFormat="1" applyFont="1" applyAlignment="1">
      <alignment vertical="center"/>
    </xf>
    <xf numFmtId="2" fontId="1" fillId="0" borderId="18" xfId="50" applyNumberFormat="1" applyBorder="1" applyAlignment="1">
      <alignment horizontal="center" vertical="center"/>
    </xf>
    <xf numFmtId="0" fontId="29" fillId="0" borderId="18" xfId="50" applyNumberFormat="1" applyFont="1" applyBorder="1" applyAlignment="1">
      <alignment horizontal="center" vertical="center"/>
    </xf>
    <xf numFmtId="0" fontId="1" fillId="0" borderId="17" xfId="50" applyNumberFormat="1" applyBorder="1" applyAlignment="1">
      <alignment horizontal="center" vertical="center"/>
    </xf>
    <xf numFmtId="1" fontId="1" fillId="0" borderId="18" xfId="50" applyNumberFormat="1" applyBorder="1" applyAlignment="1">
      <alignment horizontal="center" vertical="center"/>
    </xf>
    <xf numFmtId="0" fontId="1" fillId="0" borderId="0" xfId="50" applyNumberFormat="1" applyAlignment="1">
      <alignment vertical="center"/>
    </xf>
    <xf numFmtId="0" fontId="0" fillId="0" borderId="0" xfId="0" applyAlignment="1">
      <alignment horizontal="center" vertical="center"/>
    </xf>
    <xf numFmtId="0" fontId="0" fillId="0" borderId="0" xfId="0" applyFont="1" applyAlignment="1">
      <alignment horizontal="center"/>
    </xf>
    <xf numFmtId="0" fontId="0" fillId="0" borderId="0" xfId="0" applyAlignment="1">
      <alignment horizontal="center"/>
    </xf>
    <xf numFmtId="0" fontId="0" fillId="0" borderId="0" xfId="0" applyFont="1" applyAlignment="1"/>
    <xf numFmtId="0" fontId="0" fillId="0" borderId="18" xfId="0" applyFont="1" applyBorder="1" applyAlignment="1">
      <alignment horizontal="left" vertical="center"/>
    </xf>
    <xf numFmtId="0" fontId="0" fillId="0" borderId="18" xfId="0" applyBorder="1" applyAlignment="1">
      <alignment horizontal="left" vertical="center"/>
    </xf>
    <xf numFmtId="0" fontId="0" fillId="0" borderId="18" xfId="0" applyFont="1" applyBorder="1" applyAlignment="1">
      <alignment horizontal="center" vertical="center"/>
    </xf>
    <xf numFmtId="0" fontId="0" fillId="0" borderId="18" xfId="0" applyFont="1" applyBorder="1"/>
    <xf numFmtId="0" fontId="0" fillId="0" borderId="18" xfId="0" applyFont="1" applyBorder="1" applyAlignment="1">
      <alignment vertical="center"/>
    </xf>
    <xf numFmtId="0" fontId="0" fillId="0" borderId="18" xfId="0" applyBorder="1" applyAlignment="1">
      <alignment horizontal="center" vertical="center"/>
    </xf>
    <xf numFmtId="0" fontId="0" fillId="0" borderId="18" xfId="0" applyFont="1" applyBorder="1" applyAlignment="1">
      <alignment vertical="center" wrapText="1"/>
    </xf>
    <xf numFmtId="0" fontId="0" fillId="0" borderId="18" xfId="0" applyFont="1" applyBorder="1" applyAlignment="1">
      <alignment horizontal="center" vertical="center" wrapText="1"/>
    </xf>
    <xf numFmtId="0" fontId="0" fillId="0" borderId="0" xfId="0" applyFont="1" applyAlignment="1">
      <alignment horizontal="center" vertical="center"/>
    </xf>
    <xf numFmtId="0" fontId="0" fillId="0" borderId="18" xfId="0" applyBorder="1"/>
    <xf numFmtId="0" fontId="0" fillId="0" borderId="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wrapText="1"/>
    </xf>
    <xf numFmtId="0" fontId="0" fillId="0" borderId="2" xfId="0" applyBorder="1" applyAlignment="1">
      <alignment horizontal="center" vertical="center"/>
    </xf>
    <xf numFmtId="0" fontId="0" fillId="0" borderId="16" xfId="0" applyBorder="1" applyAlignment="1">
      <alignment horizontal="center" vertical="center" wrapText="1"/>
    </xf>
    <xf numFmtId="0" fontId="0" fillId="0" borderId="0" xfId="0" applyAlignment="1">
      <alignment vertical="center"/>
    </xf>
    <xf numFmtId="0" fontId="30" fillId="0" borderId="18" xfId="0" applyFont="1" applyBorder="1" applyAlignment="1">
      <alignment horizontal="center" vertical="center"/>
    </xf>
    <xf numFmtId="0" fontId="30" fillId="0" borderId="0" xfId="0" applyFont="1" applyAlignment="1">
      <alignment horizontal="center" vertical="center"/>
    </xf>
    <xf numFmtId="0" fontId="19" fillId="0" borderId="18" xfId="0" applyFont="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0" fillId="30" borderId="3" xfId="0" applyFont="1" applyFill="1" applyBorder="1" applyAlignment="1">
      <alignment horizontal="left" vertical="center"/>
    </xf>
    <xf numFmtId="0" fontId="0" fillId="30" borderId="17" xfId="0" applyFont="1" applyFill="1" applyBorder="1" applyAlignment="1">
      <alignment horizontal="left" vertical="center"/>
    </xf>
    <xf numFmtId="0" fontId="0" fillId="0" borderId="12" xfId="0" applyFont="1" applyBorder="1" applyAlignment="1">
      <alignment horizontal="left" vertical="center"/>
    </xf>
    <xf numFmtId="0" fontId="0" fillId="0" borderId="0" xfId="0" applyFont="1" applyAlignment="1">
      <alignment horizontal="left" vertical="center"/>
    </xf>
    <xf numFmtId="0" fontId="0" fillId="0" borderId="0" xfId="0" applyFont="1" applyBorder="1" applyAlignment="1">
      <alignment horizontal="left" vertical="center"/>
    </xf>
    <xf numFmtId="3" fontId="0" fillId="0" borderId="18" xfId="0" applyNumberFormat="1" applyBorder="1" applyAlignment="1">
      <alignment horizontal="center" vertical="center"/>
    </xf>
    <xf numFmtId="0" fontId="31" fillId="0" borderId="0" xfId="49">
      <alignment vertical="center"/>
    </xf>
    <xf numFmtId="0" fontId="32" fillId="31" borderId="55" xfId="49" applyFont="1" applyFill="1" applyBorder="1" applyAlignment="1">
      <alignment horizontal="center" vertical="center"/>
    </xf>
    <xf numFmtId="0" fontId="32" fillId="31" borderId="56" xfId="49" applyFont="1" applyFill="1" applyBorder="1" applyAlignment="1">
      <alignment horizontal="center" vertical="center"/>
    </xf>
    <xf numFmtId="0" fontId="32" fillId="31" borderId="57" xfId="49" applyFont="1" applyFill="1" applyBorder="1" applyAlignment="1">
      <alignment horizontal="center" vertical="center"/>
    </xf>
    <xf numFmtId="0" fontId="24" fillId="0" borderId="58" xfId="49" applyFont="1" applyFill="1" applyBorder="1" applyAlignment="1">
      <alignment horizontal="center" vertical="center"/>
    </xf>
    <xf numFmtId="0" fontId="24" fillId="0" borderId="59" xfId="49" applyFont="1" applyFill="1" applyBorder="1" applyAlignment="1">
      <alignment horizontal="center" vertical="center"/>
    </xf>
    <xf numFmtId="0" fontId="5" fillId="0" borderId="60" xfId="49" applyFont="1" applyBorder="1" applyAlignment="1">
      <alignment horizontal="center"/>
    </xf>
    <xf numFmtId="0" fontId="24" fillId="0" borderId="60" xfId="49" applyFont="1" applyBorder="1" applyAlignment="1">
      <alignment horizontal="center" vertical="center"/>
    </xf>
    <xf numFmtId="0" fontId="24" fillId="0" borderId="61" xfId="49" applyFont="1" applyFill="1" applyBorder="1" applyAlignment="1">
      <alignment horizontal="center" vertical="center"/>
    </xf>
    <xf numFmtId="0" fontId="24" fillId="0" borderId="62" xfId="49" applyFont="1" applyFill="1" applyBorder="1" applyAlignment="1">
      <alignment horizontal="center" vertical="center"/>
    </xf>
    <xf numFmtId="0" fontId="5" fillId="0" borderId="63" xfId="49" applyFont="1" applyBorder="1" applyAlignment="1">
      <alignment horizontal="center"/>
    </xf>
    <xf numFmtId="0" fontId="24" fillId="0" borderId="63" xfId="49" applyFont="1" applyBorder="1" applyAlignment="1">
      <alignment horizontal="center" vertical="center"/>
    </xf>
    <xf numFmtId="0" fontId="5" fillId="0" borderId="64" xfId="49" applyFont="1" applyBorder="1" applyAlignment="1">
      <alignment horizontal="center" vertical="center"/>
    </xf>
    <xf numFmtId="0" fontId="5" fillId="0" borderId="65" xfId="49" applyFont="1" applyBorder="1" applyAlignment="1">
      <alignment horizontal="center" vertical="center"/>
    </xf>
    <xf numFmtId="0" fontId="5" fillId="0" borderId="66" xfId="49" applyFont="1" applyBorder="1" applyAlignment="1">
      <alignment horizontal="center" vertical="center"/>
    </xf>
    <xf numFmtId="0" fontId="33" fillId="0" borderId="64" xfId="49" applyFont="1" applyBorder="1" applyAlignment="1">
      <alignment horizontal="center" vertical="center"/>
    </xf>
    <xf numFmtId="0" fontId="33" fillId="0" borderId="65" xfId="49" applyFont="1" applyBorder="1" applyAlignment="1">
      <alignment horizontal="center" vertical="center"/>
    </xf>
    <xf numFmtId="0" fontId="34" fillId="0" borderId="66" xfId="49" applyFont="1" applyBorder="1" applyAlignment="1">
      <alignment horizontal="center" vertical="center"/>
    </xf>
    <xf numFmtId="0" fontId="5" fillId="0" borderId="64" xfId="49" applyFont="1" applyBorder="1" applyAlignment="1">
      <alignment horizontal="center" vertical="center" wrapText="1"/>
    </xf>
    <xf numFmtId="0" fontId="5" fillId="0" borderId="65" xfId="49" applyFont="1" applyBorder="1" applyAlignment="1">
      <alignment horizontal="center" vertical="center" wrapText="1"/>
    </xf>
    <xf numFmtId="182" fontId="34" fillId="0" borderId="66" xfId="49" applyNumberFormat="1" applyFont="1" applyBorder="1" applyAlignment="1">
      <alignment horizontal="center" vertical="center"/>
    </xf>
    <xf numFmtId="0" fontId="5" fillId="0" borderId="67" xfId="49" applyFont="1" applyBorder="1" applyAlignment="1">
      <alignment horizontal="center" vertical="center"/>
    </xf>
    <xf numFmtId="0" fontId="5" fillId="0" borderId="68" xfId="49" applyFont="1" applyBorder="1" applyAlignment="1">
      <alignment horizontal="center" vertical="center"/>
    </xf>
    <xf numFmtId="0" fontId="34" fillId="0" borderId="66" xfId="49" applyFont="1" applyBorder="1" applyAlignment="1">
      <alignment horizontal="center" vertical="center" wrapText="1"/>
    </xf>
    <xf numFmtId="182" fontId="34" fillId="0" borderId="69" xfId="49" applyNumberFormat="1" applyFont="1" applyBorder="1" applyAlignment="1">
      <alignment horizontal="center" vertical="center"/>
    </xf>
    <xf numFmtId="0" fontId="5" fillId="0" borderId="61" xfId="49" applyFont="1" applyBorder="1" applyAlignment="1">
      <alignment horizontal="center" vertical="center"/>
    </xf>
    <xf numFmtId="0" fontId="5" fillId="0" borderId="62" xfId="49" applyFont="1" applyBorder="1" applyAlignment="1">
      <alignment horizontal="center" vertical="center"/>
    </xf>
    <xf numFmtId="182" fontId="34" fillId="0" borderId="63" xfId="49" applyNumberFormat="1" applyFont="1" applyBorder="1" applyAlignment="1">
      <alignment horizontal="center" vertical="center"/>
    </xf>
    <xf numFmtId="183" fontId="34" fillId="0" borderId="66" xfId="49" applyNumberFormat="1" applyFont="1" applyBorder="1" applyAlignment="1">
      <alignment horizontal="center" vertical="center"/>
    </xf>
    <xf numFmtId="0" fontId="5" fillId="0" borderId="70" xfId="49" applyFont="1" applyBorder="1" applyAlignment="1">
      <alignment horizontal="center" vertical="center"/>
    </xf>
    <xf numFmtId="0" fontId="35" fillId="0" borderId="71" xfId="49" applyFont="1" applyBorder="1" applyAlignment="1">
      <alignment horizontal="center" vertical="center"/>
    </xf>
    <xf numFmtId="0" fontId="34" fillId="0" borderId="66" xfId="49" applyFont="1" applyFill="1" applyBorder="1" applyAlignment="1">
      <alignment horizontal="center" vertical="center"/>
    </xf>
    <xf numFmtId="0" fontId="5" fillId="0" borderId="70" xfId="49" applyFont="1" applyBorder="1" applyAlignment="1">
      <alignment horizontal="center" vertical="center" wrapText="1"/>
    </xf>
    <xf numFmtId="0" fontId="5" fillId="0" borderId="71" xfId="49" applyFont="1" applyBorder="1" applyAlignment="1">
      <alignment horizontal="center" vertical="center" wrapText="1"/>
    </xf>
    <xf numFmtId="0" fontId="34" fillId="0" borderId="70" xfId="49" applyFont="1" applyBorder="1" applyAlignment="1">
      <alignment horizontal="center" vertical="center" wrapText="1"/>
    </xf>
    <xf numFmtId="0" fontId="34" fillId="0" borderId="71" xfId="49" applyFont="1" applyBorder="1" applyAlignment="1">
      <alignment horizontal="center" vertical="center" wrapText="1"/>
    </xf>
    <xf numFmtId="0" fontId="36" fillId="0" borderId="66" xfId="49" applyFont="1" applyBorder="1" applyAlignment="1">
      <alignment horizontal="center" vertical="center"/>
    </xf>
    <xf numFmtId="0" fontId="5" fillId="0" borderId="72" xfId="49" applyFont="1" applyBorder="1" applyAlignment="1">
      <alignment horizontal="center" vertical="center" wrapText="1"/>
    </xf>
    <xf numFmtId="0" fontId="5" fillId="0" borderId="73" xfId="49" applyFont="1" applyBorder="1" applyAlignment="1">
      <alignment horizontal="center" vertical="center" wrapText="1"/>
    </xf>
    <xf numFmtId="0" fontId="37" fillId="0" borderId="74" xfId="49" applyFont="1" applyBorder="1">
      <alignment vertical="center"/>
    </xf>
    <xf numFmtId="182" fontId="34" fillId="0" borderId="75" xfId="49" applyNumberFormat="1" applyFont="1" applyBorder="1" applyAlignment="1">
      <alignment horizontal="center" vertical="center"/>
    </xf>
    <xf numFmtId="0" fontId="34" fillId="0" borderId="75" xfId="49" applyFont="1" applyBorder="1" applyAlignment="1">
      <alignment horizontal="center" vertical="center"/>
    </xf>
    <xf numFmtId="0" fontId="5" fillId="0" borderId="0" xfId="49" applyFont="1" applyBorder="1" applyAlignment="1">
      <alignment horizontal="center" vertical="center" wrapText="1"/>
    </xf>
    <xf numFmtId="0" fontId="5" fillId="0" borderId="0" xfId="49" applyFont="1" applyBorder="1" applyAlignment="1">
      <alignment horizontal="center" vertical="center"/>
    </xf>
    <xf numFmtId="0" fontId="35" fillId="0" borderId="0" xfId="49" applyFont="1" applyBorder="1" applyAlignment="1">
      <alignment horizontal="center" vertical="center"/>
    </xf>
    <xf numFmtId="0" fontId="31" fillId="0" borderId="0" xfId="49" applyBorder="1">
      <alignment vertical="center"/>
    </xf>
    <xf numFmtId="0" fontId="31" fillId="0" borderId="74" xfId="49" applyBorder="1">
      <alignment vertical="center"/>
    </xf>
    <xf numFmtId="0" fontId="31" fillId="31" borderId="56" xfId="49" applyFill="1" applyBorder="1" applyAlignment="1">
      <alignment horizontal="center" vertical="center"/>
    </xf>
    <xf numFmtId="0" fontId="31" fillId="31" borderId="57" xfId="49" applyFill="1" applyBorder="1" applyAlignment="1">
      <alignment horizontal="center" vertical="center"/>
    </xf>
    <xf numFmtId="0" fontId="34" fillId="0" borderId="69" xfId="49" applyFont="1" applyBorder="1" applyAlignment="1">
      <alignment horizontal="center" vertical="center" wrapText="1"/>
    </xf>
    <xf numFmtId="0" fontId="34" fillId="0" borderId="63" xfId="49" applyFont="1" applyBorder="1" applyAlignment="1">
      <alignment horizontal="center" vertical="center" wrapText="1"/>
    </xf>
    <xf numFmtId="0" fontId="5" fillId="0" borderId="76" xfId="49" applyFont="1" applyFill="1" applyBorder="1" applyAlignment="1">
      <alignment horizontal="center" vertical="center"/>
    </xf>
    <xf numFmtId="0" fontId="5" fillId="0" borderId="77" xfId="49" applyFont="1" applyFill="1" applyBorder="1" applyAlignment="1">
      <alignment horizontal="center" vertical="center"/>
    </xf>
    <xf numFmtId="0" fontId="34" fillId="0" borderId="75" xfId="49" applyFont="1" applyBorder="1" applyAlignment="1"/>
    <xf numFmtId="183" fontId="34" fillId="0" borderId="75" xfId="49" applyNumberFormat="1" applyFont="1" applyBorder="1" applyAlignment="1">
      <alignment horizontal="center" vertical="center"/>
    </xf>
    <xf numFmtId="0" fontId="37" fillId="31" borderId="78" xfId="49" applyFont="1" applyFill="1" applyBorder="1">
      <alignment vertical="center"/>
    </xf>
    <xf numFmtId="0" fontId="31" fillId="0" borderId="47" xfId="49" applyBorder="1" applyAlignment="1">
      <alignment horizontal="left" vertical="center"/>
    </xf>
    <xf numFmtId="0" fontId="31" fillId="0" borderId="79" xfId="49" applyBorder="1" applyAlignment="1">
      <alignment horizontal="left" vertical="center"/>
    </xf>
    <xf numFmtId="0" fontId="31" fillId="0" borderId="0" xfId="49" applyAlignment="1">
      <alignment horizontal="center" vertical="center"/>
    </xf>
    <xf numFmtId="0" fontId="37" fillId="31" borderId="64" xfId="49" applyFont="1" applyFill="1" applyBorder="1">
      <alignment vertical="center"/>
    </xf>
    <xf numFmtId="0" fontId="31" fillId="0" borderId="18" xfId="49" applyBorder="1" applyAlignment="1">
      <alignment horizontal="left" vertical="center"/>
    </xf>
    <xf numFmtId="0" fontId="31" fillId="0" borderId="65" xfId="49" applyBorder="1" applyAlignment="1">
      <alignment horizontal="left" vertical="center"/>
    </xf>
    <xf numFmtId="49" fontId="31" fillId="0" borderId="0" xfId="49" applyNumberFormat="1" applyAlignment="1">
      <alignment horizontal="center" vertical="center"/>
    </xf>
    <xf numFmtId="0" fontId="38" fillId="31" borderId="64" xfId="49" applyFont="1" applyFill="1" applyBorder="1">
      <alignment vertical="center"/>
    </xf>
    <xf numFmtId="0" fontId="31" fillId="31" borderId="0" xfId="49" applyFill="1">
      <alignment vertical="center"/>
    </xf>
    <xf numFmtId="182" fontId="31" fillId="31" borderId="0" xfId="49" applyNumberFormat="1" applyFill="1" applyAlignment="1">
      <alignment horizontal="center" vertical="center"/>
    </xf>
    <xf numFmtId="0" fontId="31" fillId="0" borderId="18" xfId="49" applyBorder="1">
      <alignment vertical="center"/>
    </xf>
    <xf numFmtId="0" fontId="37" fillId="31" borderId="76" xfId="49" applyFont="1" applyFill="1" applyBorder="1">
      <alignment vertical="center"/>
    </xf>
    <xf numFmtId="0" fontId="31" fillId="0" borderId="44" xfId="49" applyBorder="1" applyAlignment="1">
      <alignment horizontal="left" vertical="center"/>
    </xf>
    <xf numFmtId="0" fontId="31" fillId="0" borderId="77" xfId="49" applyBorder="1" applyAlignment="1">
      <alignment horizontal="left" vertical="center"/>
    </xf>
    <xf numFmtId="0" fontId="37" fillId="0" borderId="0" xfId="49" applyFont="1" applyFill="1">
      <alignment vertical="center"/>
    </xf>
    <xf numFmtId="0" fontId="37" fillId="0" borderId="0" xfId="49" applyFont="1">
      <alignment vertical="center"/>
    </xf>
    <xf numFmtId="0" fontId="37" fillId="0" borderId="0" xfId="49" applyFont="1" applyBorder="1">
      <alignment vertical="center"/>
    </xf>
    <xf numFmtId="0" fontId="39" fillId="31" borderId="0" xfId="49" applyFont="1" applyFill="1" applyBorder="1" applyAlignment="1">
      <alignment horizontal="center" vertical="center"/>
    </xf>
    <xf numFmtId="0" fontId="31" fillId="0" borderId="18" xfId="49" applyBorder="1" applyAlignment="1">
      <alignment horizontal="center" vertical="center"/>
    </xf>
    <xf numFmtId="0" fontId="40" fillId="0" borderId="18" xfId="49" applyFont="1" applyBorder="1" applyAlignment="1">
      <alignment horizontal="center" vertical="center" wrapText="1"/>
    </xf>
    <xf numFmtId="0" fontId="40" fillId="0" borderId="18" xfId="49" applyFont="1" applyBorder="1" applyAlignment="1">
      <alignment horizontal="center" vertical="center"/>
    </xf>
    <xf numFmtId="49" fontId="31" fillId="0" borderId="18" xfId="49" applyNumberFormat="1" applyBorder="1" applyAlignment="1">
      <alignment horizontal="center" vertical="center"/>
    </xf>
    <xf numFmtId="0" fontId="41" fillId="0" borderId="18" xfId="49" applyFont="1" applyBorder="1" applyAlignment="1">
      <alignment horizontal="center" vertical="center"/>
    </xf>
    <xf numFmtId="0" fontId="41" fillId="0" borderId="0" xfId="49" applyFont="1" applyAlignment="1">
      <alignment horizontal="center" vertical="center"/>
    </xf>
    <xf numFmtId="0" fontId="42" fillId="31" borderId="0" xfId="49" applyFont="1" applyFill="1" applyAlignment="1">
      <alignment horizontal="center" vertical="center" wrapText="1"/>
    </xf>
    <xf numFmtId="0" fontId="31" fillId="0" borderId="18" xfId="49" applyBorder="1" applyAlignment="1">
      <alignment horizontal="center" vertical="center" wrapText="1"/>
    </xf>
    <xf numFmtId="0" fontId="31" fillId="0" borderId="18" xfId="49" applyFont="1" applyBorder="1" applyAlignment="1">
      <alignment horizontal="center" vertical="center" wrapText="1"/>
    </xf>
    <xf numFmtId="49" fontId="31" fillId="0" borderId="14" xfId="49" applyNumberFormat="1" applyBorder="1" applyAlignment="1">
      <alignment horizontal="center" vertical="center" wrapText="1"/>
    </xf>
    <xf numFmtId="0" fontId="31" fillId="0" borderId="14" xfId="49" applyBorder="1" applyAlignment="1">
      <alignment horizontal="center" vertical="center"/>
    </xf>
    <xf numFmtId="49" fontId="31" fillId="0" borderId="2" xfId="49" applyNumberFormat="1" applyBorder="1" applyAlignment="1">
      <alignment horizontal="center" vertical="center" wrapText="1"/>
    </xf>
    <xf numFmtId="0" fontId="31" fillId="0" borderId="2" xfId="49" applyBorder="1" applyAlignment="1">
      <alignment horizontal="center" vertical="center"/>
    </xf>
    <xf numFmtId="49" fontId="31" fillId="0" borderId="16" xfId="49" applyNumberFormat="1" applyBorder="1" applyAlignment="1">
      <alignment horizontal="center" vertical="center" wrapText="1"/>
    </xf>
    <xf numFmtId="0" fontId="31" fillId="0" borderId="16" xfId="49" applyBorder="1" applyAlignment="1">
      <alignment horizontal="center" vertical="center"/>
    </xf>
    <xf numFmtId="0" fontId="31" fillId="0" borderId="21" xfId="49" applyBorder="1" applyAlignment="1">
      <alignment horizontal="left" vertical="center" wrapText="1"/>
    </xf>
    <xf numFmtId="0" fontId="31" fillId="0" borderId="22" xfId="49" applyBorder="1" applyAlignment="1">
      <alignment horizontal="left" vertical="center" wrapText="1"/>
    </xf>
    <xf numFmtId="0" fontId="31" fillId="0" borderId="12" xfId="49" applyBorder="1" applyAlignment="1">
      <alignment horizontal="left" vertical="center" wrapText="1"/>
    </xf>
    <xf numFmtId="0" fontId="31" fillId="0" borderId="0" xfId="49" applyAlignment="1">
      <alignment horizontal="left" vertical="center" wrapText="1"/>
    </xf>
    <xf numFmtId="0" fontId="31" fillId="0" borderId="8" xfId="49" applyBorder="1" applyAlignment="1">
      <alignment horizontal="left" vertical="center" wrapText="1"/>
    </xf>
    <xf numFmtId="0" fontId="31" fillId="0" borderId="9" xfId="49" applyBorder="1" applyAlignment="1">
      <alignment horizontal="left" vertical="center" wrapText="1"/>
    </xf>
    <xf numFmtId="0" fontId="41" fillId="0" borderId="0" xfId="49" applyFont="1" applyAlignment="1">
      <alignment horizontal="left" vertical="center" wrapText="1"/>
    </xf>
    <xf numFmtId="182" fontId="31" fillId="0" borderId="0" xfId="49" applyNumberFormat="1" applyAlignment="1">
      <alignment horizontal="center" vertical="center"/>
    </xf>
    <xf numFmtId="181" fontId="31" fillId="0" borderId="0" xfId="49" applyNumberFormat="1">
      <alignment vertical="center"/>
    </xf>
    <xf numFmtId="182" fontId="31" fillId="0" borderId="0" xfId="49" applyNumberFormat="1">
      <alignment vertical="center"/>
    </xf>
    <xf numFmtId="0" fontId="31" fillId="31" borderId="0" xfId="49" applyFill="1" applyAlignment="1">
      <alignment horizontal="center" vertical="center"/>
    </xf>
    <xf numFmtId="0" fontId="31" fillId="32" borderId="0" xfId="49" applyFill="1" applyAlignment="1">
      <alignment horizontal="center" vertical="center"/>
    </xf>
    <xf numFmtId="180" fontId="31" fillId="31" borderId="0" xfId="49" applyNumberFormat="1" applyFill="1" applyAlignment="1">
      <alignment horizontal="center" vertical="center"/>
    </xf>
    <xf numFmtId="181" fontId="31" fillId="0" borderId="18" xfId="49" applyNumberFormat="1" applyBorder="1" applyAlignment="1">
      <alignment horizontal="center" vertical="center"/>
    </xf>
    <xf numFmtId="183" fontId="31" fillId="0" borderId="18" xfId="49" applyNumberFormat="1" applyBorder="1" applyAlignment="1">
      <alignment horizontal="center" vertical="center"/>
    </xf>
    <xf numFmtId="180" fontId="31" fillId="0" borderId="0" xfId="49" applyNumberFormat="1" applyAlignment="1">
      <alignment horizontal="center" vertical="center"/>
    </xf>
    <xf numFmtId="0" fontId="31" fillId="0" borderId="20" xfId="49" applyBorder="1" applyAlignment="1">
      <alignment horizontal="left" vertical="center" wrapText="1"/>
    </xf>
    <xf numFmtId="0" fontId="31" fillId="0" borderId="13" xfId="49" applyBorder="1" applyAlignment="1">
      <alignment horizontal="left" vertical="center" wrapText="1"/>
    </xf>
    <xf numFmtId="0" fontId="31" fillId="0" borderId="10" xfId="49" applyBorder="1" applyAlignment="1">
      <alignment horizontal="left" vertical="center" wrapText="1"/>
    </xf>
    <xf numFmtId="0" fontId="41" fillId="0" borderId="0" xfId="49" applyFont="1">
      <alignment vertical="center"/>
    </xf>
    <xf numFmtId="0" fontId="41" fillId="0" borderId="18" xfId="49" applyFont="1" applyBorder="1" applyAlignment="1">
      <alignment horizontal="center" vertical="center" wrapText="1"/>
    </xf>
    <xf numFmtId="0" fontId="43" fillId="0" borderId="80" xfId="0" applyFont="1" applyBorder="1" applyAlignment="1" applyProtection="1">
      <alignment horizontal="center" vertical="center"/>
    </xf>
    <xf numFmtId="0" fontId="43" fillId="0" borderId="81" xfId="0" applyFont="1" applyBorder="1" applyAlignment="1" applyProtection="1">
      <alignment horizontal="center" vertical="center"/>
    </xf>
    <xf numFmtId="0" fontId="43" fillId="0" borderId="82" xfId="0" applyFont="1" applyBorder="1" applyAlignment="1" applyProtection="1">
      <alignment horizontal="center" vertical="center"/>
    </xf>
    <xf numFmtId="1" fontId="43" fillId="0" borderId="82" xfId="0" applyNumberFormat="1" applyFont="1" applyBorder="1" applyAlignment="1" applyProtection="1">
      <alignment horizontal="center" vertical="center"/>
    </xf>
    <xf numFmtId="0" fontId="43" fillId="0" borderId="83" xfId="0" applyFont="1" applyBorder="1" applyAlignment="1" applyProtection="1">
      <alignment horizontal="center" vertical="center"/>
    </xf>
    <xf numFmtId="0" fontId="43" fillId="0" borderId="84" xfId="0" applyFont="1" applyBorder="1" applyAlignment="1" applyProtection="1">
      <alignment horizontal="center" vertical="center"/>
    </xf>
    <xf numFmtId="1" fontId="43" fillId="0" borderId="84" xfId="0" applyNumberFormat="1" applyFont="1" applyBorder="1" applyAlignment="1" applyProtection="1">
      <alignment horizontal="center" vertical="center"/>
    </xf>
    <xf numFmtId="0" fontId="0" fillId="31" borderId="85" xfId="0" applyFill="1" applyBorder="1" applyAlignment="1" applyProtection="1">
      <alignment horizontal="center" vertical="center"/>
      <protection locked="0"/>
    </xf>
    <xf numFmtId="0" fontId="0" fillId="31" borderId="10" xfId="0" applyFill="1" applyBorder="1" applyAlignment="1" applyProtection="1">
      <alignment horizontal="center" vertical="center"/>
      <protection locked="0"/>
    </xf>
    <xf numFmtId="183" fontId="0" fillId="0" borderId="10" xfId="0" applyNumberFormat="1" applyFill="1" applyBorder="1" applyAlignment="1" applyProtection="1">
      <alignment horizontal="center" vertical="center"/>
      <protection locked="0"/>
    </xf>
    <xf numFmtId="1" fontId="0" fillId="12" borderId="10" xfId="0" applyNumberFormat="1" applyFill="1" applyBorder="1" applyAlignment="1" applyProtection="1">
      <alignment horizontal="center" vertical="center"/>
    </xf>
    <xf numFmtId="2" fontId="44" fillId="0" borderId="16" xfId="0" applyNumberFormat="1" applyFont="1" applyFill="1" applyBorder="1" applyAlignment="1" applyProtection="1">
      <alignment horizontal="center" vertical="center"/>
    </xf>
    <xf numFmtId="2" fontId="44" fillId="0" borderId="18" xfId="0" applyNumberFormat="1" applyFont="1" applyFill="1" applyBorder="1" applyAlignment="1" applyProtection="1">
      <alignment horizontal="center" vertical="center"/>
    </xf>
    <xf numFmtId="0" fontId="45" fillId="0" borderId="0" xfId="0" applyFont="1" applyAlignment="1">
      <alignment horizontal="left" vertical="center" wrapText="1"/>
    </xf>
    <xf numFmtId="0" fontId="0" fillId="0" borderId="1" xfId="0" applyBorder="1" applyAlignment="1">
      <alignment horizontal="center" vertical="center"/>
    </xf>
    <xf numFmtId="0" fontId="0" fillId="33" borderId="18" xfId="0" applyFill="1" applyBorder="1" applyAlignment="1">
      <alignment horizontal="center" vertical="center"/>
    </xf>
    <xf numFmtId="177" fontId="43" fillId="0" borderId="86" xfId="0" applyNumberFormat="1" applyFont="1" applyBorder="1" applyAlignment="1" applyProtection="1">
      <alignment horizontal="center" vertical="center"/>
    </xf>
    <xf numFmtId="2" fontId="43" fillId="0" borderId="59" xfId="0" applyNumberFormat="1" applyFont="1" applyBorder="1" applyAlignment="1" applyProtection="1">
      <alignment horizontal="center" vertical="center"/>
    </xf>
    <xf numFmtId="177" fontId="43" fillId="0" borderId="87" xfId="0" applyNumberFormat="1" applyFont="1" applyBorder="1" applyAlignment="1" applyProtection="1">
      <alignment horizontal="center" vertical="center"/>
    </xf>
    <xf numFmtId="2" fontId="43" fillId="0" borderId="88" xfId="0" applyNumberFormat="1" applyFont="1" applyBorder="1" applyAlignment="1" applyProtection="1">
      <alignment horizontal="center" vertical="center"/>
    </xf>
    <xf numFmtId="2" fontId="44" fillId="0" borderId="9" xfId="0" applyNumberFormat="1" applyFont="1" applyFill="1" applyBorder="1" applyAlignment="1" applyProtection="1">
      <alignment horizontal="center" vertical="center"/>
    </xf>
    <xf numFmtId="0" fontId="0" fillId="34" borderId="10" xfId="0" applyFill="1" applyBorder="1" applyAlignment="1" applyProtection="1">
      <alignment horizontal="center" vertical="center"/>
      <protection locked="0"/>
    </xf>
    <xf numFmtId="2" fontId="46" fillId="0" borderId="62" xfId="0" applyNumberFormat="1" applyFont="1" applyFill="1" applyBorder="1" applyAlignment="1" applyProtection="1">
      <alignment horizontal="center" vertical="center"/>
    </xf>
    <xf numFmtId="0" fontId="0" fillId="0" borderId="0" xfId="0" applyFont="1" applyAlignment="1">
      <alignment vertical="center"/>
    </xf>
    <xf numFmtId="0" fontId="31" fillId="0" borderId="0" xfId="0" applyFont="1" applyFill="1" applyBorder="1" applyAlignment="1">
      <alignment horizontal="center" vertical="center"/>
    </xf>
    <xf numFmtId="0" fontId="47" fillId="0" borderId="0" xfId="0" applyFont="1" applyFill="1" applyAlignment="1">
      <alignment horizontal="center" vertical="center"/>
    </xf>
    <xf numFmtId="0" fontId="31" fillId="0" borderId="18" xfId="0" applyFont="1" applyFill="1" applyBorder="1" applyAlignment="1">
      <alignment horizontal="center" vertical="center"/>
    </xf>
    <xf numFmtId="0" fontId="31" fillId="0" borderId="18" xfId="0" applyFont="1" applyFill="1" applyBorder="1" applyAlignment="1">
      <alignment horizontal="center" vertical="center" wrapText="1"/>
    </xf>
    <xf numFmtId="0" fontId="31" fillId="0" borderId="2" xfId="0" applyFont="1" applyFill="1" applyBorder="1" applyAlignment="1">
      <alignment horizontal="center" vertical="center"/>
    </xf>
    <xf numFmtId="0" fontId="31" fillId="35" borderId="18" xfId="0" applyFon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protection locked="0"/>
    </xf>
    <xf numFmtId="176" fontId="31" fillId="0" borderId="18" xfId="0" applyNumberFormat="1" applyFont="1" applyFill="1" applyBorder="1" applyAlignment="1">
      <alignment horizontal="center" vertical="center"/>
    </xf>
    <xf numFmtId="176" fontId="31" fillId="0" borderId="2" xfId="0" applyNumberFormat="1" applyFont="1" applyFill="1" applyBorder="1" applyAlignment="1">
      <alignment horizontal="center" vertical="center"/>
    </xf>
    <xf numFmtId="0" fontId="31" fillId="33" borderId="18" xfId="0" applyFont="1" applyFill="1" applyBorder="1" applyAlignment="1" applyProtection="1">
      <alignment horizontal="center" vertical="center"/>
      <protection locked="0"/>
    </xf>
    <xf numFmtId="0" fontId="31" fillId="33" borderId="89" xfId="0" applyFont="1" applyFill="1" applyBorder="1" applyAlignment="1" applyProtection="1">
      <alignment horizontal="center" vertical="center"/>
      <protection locked="0"/>
    </xf>
    <xf numFmtId="0" fontId="31" fillId="0" borderId="89" xfId="0" applyFont="1" applyFill="1" applyBorder="1" applyAlignment="1" applyProtection="1">
      <alignment horizontal="center" vertical="center"/>
      <protection locked="0"/>
    </xf>
    <xf numFmtId="176" fontId="31" fillId="0" borderId="89" xfId="0" applyNumberFormat="1" applyFont="1" applyFill="1" applyBorder="1" applyAlignment="1">
      <alignment horizontal="center" vertical="center"/>
    </xf>
    <xf numFmtId="0" fontId="0" fillId="0" borderId="89" xfId="0" applyBorder="1" applyAlignment="1">
      <alignment horizontal="center" vertical="center"/>
    </xf>
    <xf numFmtId="0" fontId="31" fillId="31" borderId="16" xfId="0" applyFont="1" applyFill="1" applyBorder="1" applyAlignment="1" applyProtection="1">
      <alignment horizontal="center" vertical="center"/>
      <protection locked="0"/>
    </xf>
    <xf numFmtId="0" fontId="31" fillId="0" borderId="16" xfId="0" applyFont="1" applyFill="1" applyBorder="1" applyAlignment="1" applyProtection="1">
      <alignment horizontal="center" vertical="center"/>
      <protection locked="0"/>
    </xf>
    <xf numFmtId="176" fontId="31" fillId="0" borderId="16" xfId="0" applyNumberFormat="1" applyFont="1" applyFill="1" applyBorder="1" applyAlignment="1">
      <alignment horizontal="center" vertical="center"/>
    </xf>
    <xf numFmtId="0" fontId="31" fillId="31" borderId="18" xfId="0" applyFont="1" applyFill="1" applyBorder="1" applyAlignment="1" applyProtection="1">
      <alignment horizontal="center" vertical="center"/>
      <protection locked="0"/>
    </xf>
    <xf numFmtId="181" fontId="13" fillId="6" borderId="0" xfId="0" applyNumberFormat="1" applyFont="1" applyFill="1" applyBorder="1" applyAlignment="1">
      <alignment horizontal="left" vertical="center"/>
    </xf>
    <xf numFmtId="181" fontId="11" fillId="6" borderId="0" xfId="0" applyNumberFormat="1" applyFont="1" applyFill="1" applyBorder="1" applyAlignment="1">
      <alignment horizontal="left" vertical="center"/>
    </xf>
    <xf numFmtId="181" fontId="1" fillId="7" borderId="18" xfId="0" applyNumberFormat="1" applyFont="1" applyFill="1" applyBorder="1" applyAlignment="1">
      <alignment horizontal="center" vertical="center"/>
    </xf>
    <xf numFmtId="181" fontId="48" fillId="7" borderId="18" xfId="0" applyNumberFormat="1" applyFont="1" applyFill="1" applyBorder="1" applyAlignment="1">
      <alignment horizontal="center" vertical="center"/>
    </xf>
    <xf numFmtId="181" fontId="1" fillId="6" borderId="18" xfId="0" applyNumberFormat="1" applyFont="1" applyFill="1" applyBorder="1" applyAlignment="1">
      <alignment horizontal="center" vertical="center"/>
    </xf>
    <xf numFmtId="0" fontId="1" fillId="7" borderId="18" xfId="0" applyNumberFormat="1" applyFont="1" applyFill="1" applyBorder="1" applyAlignment="1">
      <alignment horizontal="center" vertical="center"/>
    </xf>
    <xf numFmtId="0" fontId="1" fillId="6" borderId="18" xfId="0" applyNumberFormat="1" applyFont="1" applyFill="1" applyBorder="1" applyAlignment="1">
      <alignment horizontal="center" vertical="center"/>
    </xf>
    <xf numFmtId="0" fontId="1" fillId="6" borderId="0" xfId="0" applyNumberFormat="1" applyFont="1" applyFill="1" applyBorder="1" applyAlignment="1">
      <alignment horizontal="center" vertical="center"/>
    </xf>
    <xf numFmtId="181" fontId="1" fillId="6" borderId="0" xfId="0" applyNumberFormat="1" applyFont="1" applyFill="1" applyBorder="1" applyAlignment="1">
      <alignment horizontal="left" vertical="center"/>
    </xf>
    <xf numFmtId="181" fontId="1" fillId="6" borderId="0" xfId="0" applyNumberFormat="1" applyFont="1" applyFill="1" applyBorder="1" applyAlignment="1">
      <alignment horizontal="center" vertical="center"/>
    </xf>
    <xf numFmtId="0" fontId="49" fillId="0" borderId="0" xfId="0" applyFont="1" applyFill="1" applyBorder="1" applyAlignment="1">
      <alignment horizontal="center" vertical="center"/>
    </xf>
    <xf numFmtId="181" fontId="17" fillId="6" borderId="0" xfId="0" applyNumberFormat="1" applyFont="1" applyFill="1" applyBorder="1" applyAlignment="1">
      <alignment horizontal="center" vertical="center"/>
    </xf>
    <xf numFmtId="176" fontId="31" fillId="0" borderId="0" xfId="0" applyNumberFormat="1" applyFont="1" applyFill="1" applyBorder="1" applyAlignment="1">
      <alignment horizontal="center" vertical="center"/>
    </xf>
    <xf numFmtId="0" fontId="17" fillId="9" borderId="18" xfId="0" applyNumberFormat="1" applyFont="1" applyFill="1" applyBorder="1" applyAlignment="1">
      <alignment horizontal="center" vertical="center"/>
    </xf>
    <xf numFmtId="0" fontId="1" fillId="9" borderId="18" xfId="0" applyNumberFormat="1" applyFont="1" applyFill="1" applyBorder="1" applyAlignment="1">
      <alignment horizontal="center" vertical="center"/>
    </xf>
    <xf numFmtId="184" fontId="1" fillId="6" borderId="18" xfId="0" applyNumberFormat="1" applyFont="1" applyFill="1" applyBorder="1" applyAlignment="1">
      <alignment horizontal="center" vertical="center"/>
    </xf>
    <xf numFmtId="0" fontId="1" fillId="6" borderId="18"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1" xfId="0" applyFont="1" applyFill="1" applyBorder="1" applyAlignment="1">
      <alignment horizontal="center" vertical="center"/>
    </xf>
    <xf numFmtId="0" fontId="50" fillId="0" borderId="18" xfId="0" applyFont="1" applyFill="1" applyBorder="1" applyAlignment="1">
      <alignment horizontal="center" vertical="center"/>
    </xf>
    <xf numFmtId="181" fontId="31" fillId="0" borderId="18" xfId="0" applyNumberFormat="1" applyFont="1" applyFill="1" applyBorder="1" applyAlignment="1">
      <alignment horizontal="center" vertical="center"/>
    </xf>
    <xf numFmtId="0" fontId="51" fillId="0" borderId="18" xfId="0" applyFont="1" applyFill="1" applyBorder="1" applyAlignment="1">
      <alignment horizontal="center" vertical="center" wrapText="1"/>
    </xf>
    <xf numFmtId="0" fontId="51" fillId="0" borderId="0" xfId="0" applyFont="1" applyFill="1" applyBorder="1" applyAlignment="1">
      <alignment horizontal="center" vertical="center"/>
    </xf>
    <xf numFmtId="182" fontId="1" fillId="19" borderId="18" xfId="0" applyNumberFormat="1" applyFont="1" applyFill="1" applyBorder="1" applyAlignment="1">
      <alignment horizontal="center" vertical="center"/>
    </xf>
    <xf numFmtId="0" fontId="31" fillId="0" borderId="17" xfId="0" applyFont="1" applyFill="1" applyBorder="1" applyAlignment="1">
      <alignment horizontal="center" vertical="center"/>
    </xf>
    <xf numFmtId="0" fontId="31" fillId="0" borderId="9" xfId="0" applyFont="1" applyFill="1" applyBorder="1" applyAlignment="1">
      <alignment horizontal="center" vertical="center"/>
    </xf>
    <xf numFmtId="58" fontId="31" fillId="0" borderId="18" xfId="0" applyNumberFormat="1" applyFont="1" applyFill="1" applyBorder="1" applyAlignment="1">
      <alignment horizontal="center" vertical="center"/>
    </xf>
    <xf numFmtId="0" fontId="51" fillId="0" borderId="0" xfId="0" applyFont="1" applyFill="1" applyBorder="1" applyAlignment="1">
      <alignment horizontal="center" vertical="center" wrapText="1"/>
    </xf>
    <xf numFmtId="0" fontId="31" fillId="0" borderId="0" xfId="0" applyFont="1" applyFill="1" applyBorder="1" applyAlignment="1">
      <alignment vertical="center"/>
    </xf>
    <xf numFmtId="0" fontId="31" fillId="0" borderId="0" xfId="0" applyFont="1" applyFill="1" applyAlignment="1">
      <alignment horizontal="left" vertical="center"/>
    </xf>
    <xf numFmtId="0" fontId="41" fillId="0" borderId="3" xfId="0" applyFont="1" applyFill="1" applyBorder="1" applyAlignment="1">
      <alignment horizontal="center" vertical="center"/>
    </xf>
    <xf numFmtId="0" fontId="41" fillId="0" borderId="1" xfId="0" applyFont="1" applyFill="1" applyBorder="1" applyAlignment="1">
      <alignment horizontal="center" vertical="center"/>
    </xf>
    <xf numFmtId="182" fontId="31" fillId="0" borderId="18" xfId="0" applyNumberFormat="1" applyFont="1" applyFill="1" applyBorder="1" applyAlignment="1">
      <alignment horizontal="center" vertical="center"/>
    </xf>
    <xf numFmtId="0" fontId="41" fillId="0" borderId="17" xfId="0"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后继超级链接" xfId="51"/>
    <cellStyle name="常规_气象参数_住宅楼低温地板辐射采暖毕业设计2" xfId="52"/>
  </cellStyles>
  <dxfs count="4">
    <dxf>
      <fill>
        <patternFill patternType="solid">
          <bgColor rgb="FF00B0F0"/>
        </patternFill>
      </fill>
    </dxf>
    <dxf>
      <fill>
        <patternFill patternType="solid">
          <bgColor rgb="FFFF0000"/>
        </patternFill>
      </fill>
    </dxf>
    <dxf>
      <fill>
        <patternFill patternType="solid">
          <bgColor theme="5" tint="0.599963377788629"/>
        </patternFill>
      </fill>
    </dxf>
    <dxf>
      <fill>
        <patternFill patternType="solid">
          <bgColor theme="4" tint="0.599963377788629"/>
        </patternFill>
      </fill>
    </dxf>
  </dxfs>
  <tableStyles count="0" defaultTableStyle="TableStyleMedium2" defaultPivotStyle="PivotStyleLight16"/>
  <colors>
    <mruColors>
      <color rgb="00FF00FF"/>
      <color rgb="0000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390525</xdr:colOff>
      <xdr:row>31</xdr:row>
      <xdr:rowOff>161925</xdr:rowOff>
    </xdr:from>
    <xdr:to>
      <xdr:col>12</xdr:col>
      <xdr:colOff>666750</xdr:colOff>
      <xdr:row>35</xdr:row>
      <xdr:rowOff>152400</xdr:rowOff>
    </xdr:to>
    <xdr:pic>
      <xdr:nvPicPr>
        <xdr:cNvPr id="2" name="图片 1"/>
        <xdr:cNvPicPr>
          <a:picLocks noChangeAspect="1"/>
        </xdr:cNvPicPr>
      </xdr:nvPicPr>
      <xdr:blipFill>
        <a:blip r:embed="rId1"/>
        <a:stretch>
          <a:fillRect/>
        </a:stretch>
      </xdr:blipFill>
      <xdr:spPr>
        <a:xfrm>
          <a:off x="7400925" y="6137275"/>
          <a:ext cx="1914525" cy="714375"/>
        </a:xfrm>
        <a:prstGeom prst="rect">
          <a:avLst/>
        </a:prstGeom>
        <a:noFill/>
        <a:ln w="9525">
          <a:noFill/>
        </a:ln>
      </xdr:spPr>
    </xdr:pic>
    <xdr:clientData/>
  </xdr:twoCellAnchor>
  <xdr:twoCellAnchor editAs="oneCell">
    <xdr:from>
      <xdr:col>8</xdr:col>
      <xdr:colOff>476250</xdr:colOff>
      <xdr:row>38</xdr:row>
      <xdr:rowOff>0</xdr:rowOff>
    </xdr:from>
    <xdr:to>
      <xdr:col>18</xdr:col>
      <xdr:colOff>504825</xdr:colOff>
      <xdr:row>52</xdr:row>
      <xdr:rowOff>114300</xdr:rowOff>
    </xdr:to>
    <xdr:pic>
      <xdr:nvPicPr>
        <xdr:cNvPr id="3" name="图片 2"/>
        <xdr:cNvPicPr>
          <a:picLocks noChangeAspect="1"/>
        </xdr:cNvPicPr>
      </xdr:nvPicPr>
      <xdr:blipFill>
        <a:blip r:embed="rId2"/>
        <a:stretch>
          <a:fillRect/>
        </a:stretch>
      </xdr:blipFill>
      <xdr:spPr>
        <a:xfrm>
          <a:off x="5867400" y="7242175"/>
          <a:ext cx="7610475" cy="2647950"/>
        </a:xfrm>
        <a:prstGeom prst="rect">
          <a:avLst/>
        </a:prstGeom>
        <a:noFill/>
        <a:ln w="9525">
          <a:noFill/>
        </a:ln>
      </xdr:spPr>
    </xdr:pic>
    <xdr:clientData/>
  </xdr:twoCellAnchor>
  <xdr:twoCellAnchor editAs="oneCell">
    <xdr:from>
      <xdr:col>2</xdr:col>
      <xdr:colOff>57785</xdr:colOff>
      <xdr:row>55</xdr:row>
      <xdr:rowOff>0</xdr:rowOff>
    </xdr:from>
    <xdr:to>
      <xdr:col>14</xdr:col>
      <xdr:colOff>187960</xdr:colOff>
      <xdr:row>69</xdr:row>
      <xdr:rowOff>152400</xdr:rowOff>
    </xdr:to>
    <xdr:pic>
      <xdr:nvPicPr>
        <xdr:cNvPr id="4" name="图片 3"/>
        <xdr:cNvPicPr>
          <a:picLocks noChangeAspect="1"/>
        </xdr:cNvPicPr>
      </xdr:nvPicPr>
      <xdr:blipFill>
        <a:blip r:embed="rId3"/>
        <a:stretch>
          <a:fillRect/>
        </a:stretch>
      </xdr:blipFill>
      <xdr:spPr>
        <a:xfrm>
          <a:off x="248285" y="10318750"/>
          <a:ext cx="10169525" cy="2686050"/>
        </a:xfrm>
        <a:prstGeom prst="rect">
          <a:avLst/>
        </a:prstGeom>
        <a:noFill/>
        <a:ln w="9525">
          <a:noFill/>
        </a:ln>
      </xdr:spPr>
    </xdr:pic>
    <xdr:clientData/>
  </xdr:twoCellAnchor>
  <xdr:twoCellAnchor editAs="oneCell">
    <xdr:from>
      <xdr:col>2</xdr:col>
      <xdr:colOff>228600</xdr:colOff>
      <xdr:row>71</xdr:row>
      <xdr:rowOff>85725</xdr:rowOff>
    </xdr:from>
    <xdr:to>
      <xdr:col>10</xdr:col>
      <xdr:colOff>95250</xdr:colOff>
      <xdr:row>94</xdr:row>
      <xdr:rowOff>47625</xdr:rowOff>
    </xdr:to>
    <xdr:pic>
      <xdr:nvPicPr>
        <xdr:cNvPr id="5" name="图片 4" descr="1590740053(1)"/>
        <xdr:cNvPicPr>
          <a:picLocks noChangeAspect="1"/>
        </xdr:cNvPicPr>
      </xdr:nvPicPr>
      <xdr:blipFill>
        <a:blip r:embed="rId4"/>
        <a:stretch>
          <a:fillRect/>
        </a:stretch>
      </xdr:blipFill>
      <xdr:spPr>
        <a:xfrm>
          <a:off x="419100" y="13300075"/>
          <a:ext cx="6686550" cy="41243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xdr:row>
          <xdr:rowOff>28575</xdr:rowOff>
        </xdr:from>
        <xdr:to>
          <xdr:col>12</xdr:col>
          <xdr:colOff>552450</xdr:colOff>
          <xdr:row>5</xdr:row>
          <xdr:rowOff>19050</xdr:rowOff>
        </xdr:to>
        <xdr:sp>
          <xdr:nvSpPr>
            <xdr:cNvPr id="5121" name="Object 1" hidden="1">
              <a:extLst>
                <a:ext uri="{63B3BB69-23CF-44E3-9099-C40C66FF867C}">
                  <a14:compatExt spid="_x0000_s5121"/>
                </a:ext>
              </a:extLst>
            </xdr:cNvPr>
            <xdr:cNvSpPr/>
          </xdr:nvSpPr>
          <xdr:spPr>
            <a:xfrm>
              <a:off x="9153525" y="323850"/>
              <a:ext cx="3276600" cy="695325"/>
            </a:xfrm>
            <a:prstGeom prst="rect">
              <a:avLst/>
            </a:prstGeom>
          </xdr:spPr>
        </xdr:sp>
        <xdr:clientData/>
      </xdr:twoCellAnchor>
    </mc:Choice>
    <mc:Fallback/>
  </mc:AlternateContent>
  <xdr:twoCellAnchor>
    <xdr:from>
      <xdr:col>13</xdr:col>
      <xdr:colOff>648970</xdr:colOff>
      <xdr:row>13</xdr:row>
      <xdr:rowOff>90805</xdr:rowOff>
    </xdr:from>
    <xdr:to>
      <xdr:col>18</xdr:col>
      <xdr:colOff>403860</xdr:colOff>
      <xdr:row>24</xdr:row>
      <xdr:rowOff>118110</xdr:rowOff>
    </xdr:to>
    <xdr:cxnSp>
      <xdr:nvCxnSpPr>
        <xdr:cNvPr id="2" name="直接箭头连接符 1"/>
        <xdr:cNvCxnSpPr/>
      </xdr:nvCxnSpPr>
      <xdr:spPr>
        <a:xfrm flipV="1">
          <a:off x="13364845" y="2795905"/>
          <a:ext cx="3907790" cy="232283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5" Type="http://schemas.openxmlformats.org/officeDocument/2006/relationships/image" Target="../media/image5.emf"/><Relationship Id="rId4" Type="http://schemas.openxmlformats.org/officeDocument/2006/relationships/oleObject" Target="../embeddings/oleObject1.bin"/><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B2:Z70"/>
  <sheetViews>
    <sheetView showGridLines="0" tabSelected="1" zoomScale="85" zoomScaleNormal="85" workbookViewId="0">
      <selection activeCell="D13" sqref="D13"/>
    </sheetView>
  </sheetViews>
  <sheetFormatPr defaultColWidth="9" defaultRowHeight="13.5"/>
  <cols>
    <col min="1" max="1" width="2.375" style="527" customWidth="1"/>
    <col min="2" max="2" width="9" style="527"/>
    <col min="3" max="3" width="5" style="527" customWidth="1"/>
    <col min="4" max="4" width="5.875" style="527" customWidth="1"/>
    <col min="5" max="5" width="6.75" style="527" customWidth="1"/>
    <col min="6" max="6" width="7.375" style="527" customWidth="1"/>
    <col min="7" max="7" width="6.625" style="527" customWidth="1"/>
    <col min="8" max="10" width="9.875" style="527" customWidth="1"/>
    <col min="11" max="11" width="8.925" style="527" customWidth="1"/>
    <col min="12" max="12" width="21.375" style="527" customWidth="1"/>
    <col min="13" max="13" width="11.875" style="527" customWidth="1"/>
    <col min="14" max="14" width="11" style="527" customWidth="1"/>
    <col min="15" max="15" width="12.625" style="527"/>
    <col min="16" max="16" width="9.375" style="527" customWidth="1"/>
    <col min="17" max="17" width="11.375" style="527" customWidth="1"/>
    <col min="18" max="18" width="16.875" style="527" customWidth="1"/>
    <col min="19" max="19" width="9" style="527"/>
    <col min="20" max="20" width="23.375" style="527" customWidth="1"/>
    <col min="21" max="16384" width="9" style="527"/>
  </cols>
  <sheetData>
    <row r="2" spans="2:10">
      <c r="B2" s="528" t="s">
        <v>0</v>
      </c>
      <c r="C2" s="528"/>
      <c r="D2" s="528"/>
      <c r="E2" s="528"/>
      <c r="F2" s="528"/>
      <c r="G2" s="528"/>
      <c r="H2" s="528"/>
      <c r="I2" s="528"/>
      <c r="J2" s="528"/>
    </row>
    <row r="3" spans="2:25">
      <c r="B3" s="528"/>
      <c r="C3" s="528"/>
      <c r="D3" s="528"/>
      <c r="E3" s="528"/>
      <c r="F3" s="528"/>
      <c r="G3" s="528"/>
      <c r="H3" s="528"/>
      <c r="I3" s="528"/>
      <c r="J3" s="528"/>
      <c r="K3" s="557"/>
      <c r="T3" s="529" t="s">
        <v>1</v>
      </c>
      <c r="U3" s="529" t="s">
        <v>2</v>
      </c>
      <c r="V3" s="529" t="s">
        <v>3</v>
      </c>
      <c r="W3" s="562" t="s">
        <v>4</v>
      </c>
      <c r="X3" s="563"/>
      <c r="Y3" s="569"/>
    </row>
    <row r="4" ht="67.5" spans="2:25">
      <c r="B4" s="529" t="s">
        <v>5</v>
      </c>
      <c r="C4" s="529" t="s">
        <v>6</v>
      </c>
      <c r="D4" s="529" t="s">
        <v>7</v>
      </c>
      <c r="E4" s="530" t="s">
        <v>8</v>
      </c>
      <c r="F4" s="529" t="s">
        <v>9</v>
      </c>
      <c r="G4" s="531"/>
      <c r="H4" s="529" t="s">
        <v>5</v>
      </c>
      <c r="I4" s="529" t="s">
        <v>10</v>
      </c>
      <c r="J4" s="530" t="s">
        <v>8</v>
      </c>
      <c r="K4" s="529" t="s">
        <v>9</v>
      </c>
      <c r="T4" s="529" t="s">
        <v>11</v>
      </c>
      <c r="U4" s="530" t="s">
        <v>12</v>
      </c>
      <c r="V4" s="529" t="s">
        <v>13</v>
      </c>
      <c r="W4" s="562"/>
      <c r="X4" s="563"/>
      <c r="Y4" s="569"/>
    </row>
    <row r="5" ht="14.25" spans="2:25">
      <c r="B5" s="532">
        <v>300</v>
      </c>
      <c r="C5" s="532">
        <v>400</v>
      </c>
      <c r="D5" s="532">
        <v>150</v>
      </c>
      <c r="E5" s="533">
        <v>0.8</v>
      </c>
      <c r="F5" s="534">
        <f t="shared" ref="F5:F14" si="0">B5/C5/D5/3600*1000000/E5</f>
        <v>1.73611111111111</v>
      </c>
      <c r="G5" s="535"/>
      <c r="H5" s="364">
        <v>300</v>
      </c>
      <c r="I5" s="364">
        <v>200</v>
      </c>
      <c r="J5" s="533">
        <v>1</v>
      </c>
      <c r="K5" s="534">
        <f>H5/I5/I5*4/3600/3.14*1000000/J5</f>
        <v>2.65392781316348</v>
      </c>
      <c r="T5" s="529"/>
      <c r="U5" s="529" t="s">
        <v>14</v>
      </c>
      <c r="V5" s="529" t="s">
        <v>15</v>
      </c>
      <c r="W5" s="562"/>
      <c r="X5" s="563"/>
      <c r="Y5" s="569"/>
    </row>
    <row r="6" ht="14.25" spans="2:25">
      <c r="B6" s="532">
        <v>6400</v>
      </c>
      <c r="C6" s="532">
        <v>600</v>
      </c>
      <c r="D6" s="532">
        <v>600</v>
      </c>
      <c r="E6" s="533">
        <v>0.8</v>
      </c>
      <c r="F6" s="534">
        <f t="shared" si="0"/>
        <v>6.17283950617284</v>
      </c>
      <c r="G6" s="535"/>
      <c r="H6" s="364">
        <v>200</v>
      </c>
      <c r="I6" s="364">
        <v>200</v>
      </c>
      <c r="J6" s="533">
        <v>1</v>
      </c>
      <c r="K6" s="534">
        <f t="shared" ref="K6:K25" si="1">H6/I6/I6*4/3600/3.14*1000000/J6</f>
        <v>1.76928520877565</v>
      </c>
      <c r="T6" s="529"/>
      <c r="U6" s="529" t="s">
        <v>16</v>
      </c>
      <c r="V6" s="529" t="s">
        <v>17</v>
      </c>
      <c r="W6" s="562"/>
      <c r="X6" s="563"/>
      <c r="Y6" s="569"/>
    </row>
    <row r="7" ht="14.25" spans="2:25">
      <c r="B7" s="532">
        <v>4000</v>
      </c>
      <c r="C7" s="532">
        <v>450</v>
      </c>
      <c r="D7" s="532">
        <v>450</v>
      </c>
      <c r="E7" s="533">
        <v>0.8</v>
      </c>
      <c r="F7" s="534">
        <f t="shared" si="0"/>
        <v>6.85871056241427</v>
      </c>
      <c r="G7" s="535"/>
      <c r="H7" s="364">
        <v>500</v>
      </c>
      <c r="I7" s="364">
        <v>250</v>
      </c>
      <c r="J7" s="533">
        <v>0.8</v>
      </c>
      <c r="K7" s="534">
        <f t="shared" si="1"/>
        <v>3.53857041755131</v>
      </c>
      <c r="T7" s="529"/>
      <c r="U7" s="529" t="s">
        <v>18</v>
      </c>
      <c r="V7" s="529" t="s">
        <v>15</v>
      </c>
      <c r="W7" s="562"/>
      <c r="X7" s="563"/>
      <c r="Y7" s="569"/>
    </row>
    <row r="8" ht="14.25" spans="2:25">
      <c r="B8" s="536">
        <v>65097</v>
      </c>
      <c r="C8" s="536">
        <v>1500</v>
      </c>
      <c r="D8" s="536">
        <v>600</v>
      </c>
      <c r="E8" s="533">
        <v>0.8</v>
      </c>
      <c r="F8" s="534">
        <f t="shared" si="0"/>
        <v>25.1145833333333</v>
      </c>
      <c r="G8" s="535"/>
      <c r="H8" s="364">
        <v>500</v>
      </c>
      <c r="I8" s="364">
        <v>250</v>
      </c>
      <c r="J8" s="533">
        <v>0.65</v>
      </c>
      <c r="K8" s="534">
        <f t="shared" si="1"/>
        <v>4.35516359083238</v>
      </c>
      <c r="T8" s="529"/>
      <c r="U8" s="529" t="s">
        <v>19</v>
      </c>
      <c r="V8" s="529" t="s">
        <v>20</v>
      </c>
      <c r="W8" s="562"/>
      <c r="X8" s="563"/>
      <c r="Y8" s="569"/>
    </row>
    <row r="9" ht="15" spans="2:25">
      <c r="B9" s="537">
        <v>55500</v>
      </c>
      <c r="C9" s="537">
        <v>1000</v>
      </c>
      <c r="D9" s="537">
        <v>800</v>
      </c>
      <c r="E9" s="538">
        <v>0.8</v>
      </c>
      <c r="F9" s="539">
        <f t="shared" si="0"/>
        <v>24.0885416666667</v>
      </c>
      <c r="G9" s="535"/>
      <c r="H9" s="540">
        <v>500</v>
      </c>
      <c r="I9" s="540">
        <v>250</v>
      </c>
      <c r="J9" s="538">
        <v>0.65</v>
      </c>
      <c r="K9" s="539">
        <f t="shared" si="1"/>
        <v>4.35516359083238</v>
      </c>
      <c r="T9" s="529"/>
      <c r="U9" s="529" t="s">
        <v>21</v>
      </c>
      <c r="V9" s="529" t="s">
        <v>22</v>
      </c>
      <c r="W9" s="562"/>
      <c r="X9" s="563"/>
      <c r="Y9" s="569"/>
    </row>
    <row r="10" ht="15" spans="2:25">
      <c r="B10" s="541">
        <v>150</v>
      </c>
      <c r="C10" s="541">
        <v>200</v>
      </c>
      <c r="D10" s="541">
        <v>150</v>
      </c>
      <c r="E10" s="542">
        <v>0.8</v>
      </c>
      <c r="F10" s="543">
        <f t="shared" si="0"/>
        <v>1.73611111111111</v>
      </c>
      <c r="G10" s="535"/>
      <c r="H10" s="377">
        <v>500</v>
      </c>
      <c r="I10" s="377">
        <v>250</v>
      </c>
      <c r="J10" s="542">
        <v>1</v>
      </c>
      <c r="K10" s="543">
        <f t="shared" si="1"/>
        <v>2.83085633404105</v>
      </c>
      <c r="T10" s="529"/>
      <c r="U10" s="529" t="s">
        <v>23</v>
      </c>
      <c r="V10" s="529" t="s">
        <v>17</v>
      </c>
      <c r="W10" s="562"/>
      <c r="X10" s="563"/>
      <c r="Y10" s="569"/>
    </row>
    <row r="11" ht="14.25" spans="2:25">
      <c r="B11" s="544">
        <v>1670</v>
      </c>
      <c r="C11" s="544">
        <v>500</v>
      </c>
      <c r="D11" s="544">
        <v>200</v>
      </c>
      <c r="E11" s="533">
        <v>1</v>
      </c>
      <c r="F11" s="534">
        <f t="shared" si="0"/>
        <v>4.63888888888889</v>
      </c>
      <c r="G11" s="535"/>
      <c r="H11" s="364">
        <v>500</v>
      </c>
      <c r="I11" s="364">
        <v>250</v>
      </c>
      <c r="J11" s="533">
        <v>1</v>
      </c>
      <c r="K11" s="534">
        <f t="shared" si="1"/>
        <v>2.83085633404105</v>
      </c>
      <c r="T11" s="529" t="s">
        <v>24</v>
      </c>
      <c r="U11" s="529" t="s">
        <v>25</v>
      </c>
      <c r="V11" s="529" t="s">
        <v>26</v>
      </c>
      <c r="W11" s="562"/>
      <c r="X11" s="563"/>
      <c r="Y11" s="569"/>
    </row>
    <row r="12" ht="14.25" spans="2:25">
      <c r="B12" s="544">
        <v>10000</v>
      </c>
      <c r="C12" s="544">
        <v>1200</v>
      </c>
      <c r="D12" s="544">
        <v>400</v>
      </c>
      <c r="E12" s="533">
        <v>1</v>
      </c>
      <c r="F12" s="534">
        <f t="shared" si="0"/>
        <v>5.78703703703704</v>
      </c>
      <c r="G12" s="535"/>
      <c r="H12" s="364">
        <v>500</v>
      </c>
      <c r="I12" s="364">
        <v>250</v>
      </c>
      <c r="J12" s="533">
        <v>1</v>
      </c>
      <c r="K12" s="534">
        <f t="shared" si="1"/>
        <v>2.83085633404105</v>
      </c>
      <c r="T12" s="529" t="s">
        <v>27</v>
      </c>
      <c r="U12" s="529" t="s">
        <v>25</v>
      </c>
      <c r="V12" s="529" t="s">
        <v>28</v>
      </c>
      <c r="W12" s="562"/>
      <c r="X12" s="563"/>
      <c r="Y12" s="569"/>
    </row>
    <row r="13" ht="14.25" spans="2:25">
      <c r="B13" s="544">
        <v>3000</v>
      </c>
      <c r="C13" s="544">
        <v>800</v>
      </c>
      <c r="D13" s="544">
        <v>250</v>
      </c>
      <c r="E13" s="533">
        <v>1</v>
      </c>
      <c r="F13" s="534">
        <f t="shared" si="0"/>
        <v>4.16666666666667</v>
      </c>
      <c r="G13" s="535"/>
      <c r="H13" s="364">
        <v>500</v>
      </c>
      <c r="I13" s="364">
        <v>250</v>
      </c>
      <c r="J13" s="533">
        <v>1</v>
      </c>
      <c r="K13" s="534">
        <f t="shared" si="1"/>
        <v>2.83085633404105</v>
      </c>
      <c r="T13" s="529" t="s">
        <v>29</v>
      </c>
      <c r="U13" s="529"/>
      <c r="V13" s="529" t="s">
        <v>30</v>
      </c>
      <c r="W13" s="529" t="s">
        <v>31</v>
      </c>
      <c r="X13" s="529"/>
      <c r="Y13" s="529"/>
    </row>
    <row r="14" ht="14.25" spans="2:25">
      <c r="B14" s="544">
        <v>35400</v>
      </c>
      <c r="C14" s="544">
        <v>1250</v>
      </c>
      <c r="D14" s="544">
        <v>400</v>
      </c>
      <c r="E14" s="533">
        <v>1</v>
      </c>
      <c r="F14" s="534">
        <f t="shared" si="0"/>
        <v>19.6666666666667</v>
      </c>
      <c r="G14" s="535"/>
      <c r="H14" s="364">
        <v>500</v>
      </c>
      <c r="I14" s="364">
        <v>250</v>
      </c>
      <c r="J14" s="533">
        <v>1</v>
      </c>
      <c r="K14" s="534">
        <f t="shared" si="1"/>
        <v>2.83085633404105</v>
      </c>
      <c r="T14" s="529" t="s">
        <v>32</v>
      </c>
      <c r="U14" s="529"/>
      <c r="V14" s="564" t="s">
        <v>33</v>
      </c>
      <c r="W14" s="562"/>
      <c r="X14" s="563"/>
      <c r="Y14" s="569"/>
    </row>
    <row r="15" ht="14.25" spans="2:25">
      <c r="B15" s="544">
        <v>13000</v>
      </c>
      <c r="C15" s="544">
        <v>800</v>
      </c>
      <c r="D15" s="544">
        <v>320</v>
      </c>
      <c r="E15" s="533">
        <v>1</v>
      </c>
      <c r="F15" s="534">
        <f t="shared" ref="F15:F25" si="2">B15/C15/D15/3600*1000000/E15</f>
        <v>14.1059027777778</v>
      </c>
      <c r="G15" s="535"/>
      <c r="H15" s="364">
        <v>500</v>
      </c>
      <c r="I15" s="364">
        <v>250</v>
      </c>
      <c r="J15" s="533">
        <v>1</v>
      </c>
      <c r="K15" s="534">
        <f t="shared" si="1"/>
        <v>2.83085633404105</v>
      </c>
      <c r="T15" s="529" t="s">
        <v>34</v>
      </c>
      <c r="U15" s="529"/>
      <c r="V15" s="529" t="s">
        <v>35</v>
      </c>
      <c r="W15" s="562"/>
      <c r="X15" s="563"/>
      <c r="Y15" s="569"/>
    </row>
    <row r="16" ht="14.25" spans="2:11">
      <c r="B16" s="544">
        <v>19200</v>
      </c>
      <c r="C16" s="544">
        <v>1000</v>
      </c>
      <c r="D16" s="544">
        <v>320</v>
      </c>
      <c r="E16" s="533">
        <v>1</v>
      </c>
      <c r="F16" s="534">
        <f t="shared" si="2"/>
        <v>16.6666666666667</v>
      </c>
      <c r="G16" s="535"/>
      <c r="H16" s="364">
        <v>500</v>
      </c>
      <c r="I16" s="364">
        <v>250</v>
      </c>
      <c r="J16" s="533">
        <v>1</v>
      </c>
      <c r="K16" s="534">
        <f t="shared" si="1"/>
        <v>2.83085633404105</v>
      </c>
    </row>
    <row r="17" ht="14.25" spans="2:25">
      <c r="B17" s="544">
        <v>46200</v>
      </c>
      <c r="C17" s="544">
        <v>1500</v>
      </c>
      <c r="D17" s="544">
        <v>500</v>
      </c>
      <c r="E17" s="533">
        <v>1</v>
      </c>
      <c r="F17" s="534">
        <f t="shared" si="2"/>
        <v>17.1111111111111</v>
      </c>
      <c r="G17" s="535"/>
      <c r="H17" s="364">
        <v>500</v>
      </c>
      <c r="I17" s="364">
        <v>250</v>
      </c>
      <c r="J17" s="533">
        <v>1</v>
      </c>
      <c r="K17" s="534">
        <f t="shared" si="1"/>
        <v>2.83085633404105</v>
      </c>
      <c r="T17" s="529" t="s">
        <v>36</v>
      </c>
      <c r="U17" s="529"/>
      <c r="V17" s="529"/>
      <c r="W17" s="529"/>
      <c r="X17" s="529"/>
      <c r="Y17" s="529"/>
    </row>
    <row r="18" ht="14.25" spans="2:25">
      <c r="B18" s="544">
        <v>23100</v>
      </c>
      <c r="C18" s="544">
        <v>1250</v>
      </c>
      <c r="D18" s="544">
        <v>320</v>
      </c>
      <c r="E18" s="533">
        <v>1</v>
      </c>
      <c r="F18" s="534">
        <f t="shared" si="2"/>
        <v>16.0416666666667</v>
      </c>
      <c r="G18" s="535"/>
      <c r="H18" s="364">
        <v>500</v>
      </c>
      <c r="I18" s="364">
        <v>250</v>
      </c>
      <c r="J18" s="533">
        <v>1</v>
      </c>
      <c r="K18" s="534">
        <f t="shared" si="1"/>
        <v>2.83085633404105</v>
      </c>
      <c r="T18" s="529" t="s">
        <v>37</v>
      </c>
      <c r="U18" s="529" t="s">
        <v>38</v>
      </c>
      <c r="V18" s="529" t="s">
        <v>39</v>
      </c>
      <c r="W18" s="529"/>
      <c r="X18" s="529"/>
      <c r="Y18" s="529"/>
    </row>
    <row r="19" ht="14.25" spans="2:25">
      <c r="B19" s="544">
        <v>18300</v>
      </c>
      <c r="C19" s="544">
        <v>900</v>
      </c>
      <c r="D19" s="544">
        <v>320</v>
      </c>
      <c r="E19" s="533">
        <v>1</v>
      </c>
      <c r="F19" s="534">
        <f t="shared" si="2"/>
        <v>17.650462962963</v>
      </c>
      <c r="G19" s="535"/>
      <c r="H19" s="364">
        <v>500</v>
      </c>
      <c r="I19" s="364">
        <v>250</v>
      </c>
      <c r="J19" s="533">
        <v>1</v>
      </c>
      <c r="K19" s="534">
        <f t="shared" si="1"/>
        <v>2.83085633404105</v>
      </c>
      <c r="T19" s="529"/>
      <c r="U19" s="529"/>
      <c r="V19" s="529">
        <v>3</v>
      </c>
      <c r="W19" s="529">
        <v>4</v>
      </c>
      <c r="X19" s="529">
        <v>5</v>
      </c>
      <c r="Y19" s="529">
        <v>6</v>
      </c>
    </row>
    <row r="20" ht="14.25" spans="2:25">
      <c r="B20" s="544">
        <v>45960</v>
      </c>
      <c r="C20" s="544">
        <v>900</v>
      </c>
      <c r="D20" s="544">
        <v>750</v>
      </c>
      <c r="E20" s="533">
        <v>1</v>
      </c>
      <c r="F20" s="534">
        <f t="shared" si="2"/>
        <v>18.9135802469136</v>
      </c>
      <c r="G20" s="535"/>
      <c r="H20" s="364">
        <v>500</v>
      </c>
      <c r="I20" s="364">
        <v>250</v>
      </c>
      <c r="J20" s="533">
        <v>1</v>
      </c>
      <c r="K20" s="534">
        <f t="shared" si="1"/>
        <v>2.83085633404105</v>
      </c>
      <c r="T20" s="529" t="s">
        <v>40</v>
      </c>
      <c r="U20" s="529">
        <v>32</v>
      </c>
      <c r="V20" s="529">
        <v>3.9</v>
      </c>
      <c r="W20" s="529">
        <v>4.15</v>
      </c>
      <c r="X20" s="529">
        <v>4.25</v>
      </c>
      <c r="Y20" s="529">
        <v>4.35</v>
      </c>
    </row>
    <row r="21" ht="14.25" spans="2:25">
      <c r="B21" s="544">
        <v>26760</v>
      </c>
      <c r="C21" s="544">
        <v>1000</v>
      </c>
      <c r="D21" s="544">
        <v>400</v>
      </c>
      <c r="E21" s="533">
        <v>1</v>
      </c>
      <c r="F21" s="534">
        <f t="shared" si="2"/>
        <v>18.5833333333333</v>
      </c>
      <c r="G21" s="535"/>
      <c r="H21" s="364">
        <v>500</v>
      </c>
      <c r="I21" s="364">
        <v>250</v>
      </c>
      <c r="J21" s="533">
        <v>1</v>
      </c>
      <c r="K21" s="534">
        <f t="shared" si="1"/>
        <v>2.83085633404105</v>
      </c>
      <c r="T21" s="529" t="s">
        <v>41</v>
      </c>
      <c r="U21" s="529" t="s">
        <v>42</v>
      </c>
      <c r="V21" s="529">
        <v>4.35</v>
      </c>
      <c r="W21" s="529">
        <v>4.65</v>
      </c>
      <c r="X21" s="529">
        <v>4.85</v>
      </c>
      <c r="Y21" s="577">
        <v>5</v>
      </c>
    </row>
    <row r="22" ht="14.25" spans="2:25">
      <c r="B22" s="544">
        <v>34800</v>
      </c>
      <c r="C22" s="544">
        <v>1500</v>
      </c>
      <c r="D22" s="544">
        <v>500</v>
      </c>
      <c r="E22" s="533">
        <v>1</v>
      </c>
      <c r="F22" s="534">
        <f t="shared" si="2"/>
        <v>12.8888888888889</v>
      </c>
      <c r="G22" s="535"/>
      <c r="H22" s="364">
        <v>500</v>
      </c>
      <c r="I22" s="364">
        <v>250</v>
      </c>
      <c r="J22" s="533">
        <v>1</v>
      </c>
      <c r="K22" s="534">
        <f t="shared" si="1"/>
        <v>2.83085633404105</v>
      </c>
      <c r="T22" s="529" t="s">
        <v>43</v>
      </c>
      <c r="U22" s="529" t="s">
        <v>44</v>
      </c>
      <c r="V22" s="529">
        <v>5.15</v>
      </c>
      <c r="W22" s="529">
        <v>5.4</v>
      </c>
      <c r="X22" s="529">
        <v>5.75</v>
      </c>
      <c r="Y22" s="529">
        <v>5.85</v>
      </c>
    </row>
    <row r="23" ht="14.25" spans="2:25">
      <c r="B23" s="544">
        <v>7310</v>
      </c>
      <c r="C23" s="544">
        <v>2000</v>
      </c>
      <c r="D23" s="544">
        <v>2000</v>
      </c>
      <c r="E23" s="533">
        <v>1</v>
      </c>
      <c r="F23" s="534">
        <f t="shared" si="2"/>
        <v>0.507638888888889</v>
      </c>
      <c r="G23" s="535"/>
      <c r="H23" s="364">
        <v>500</v>
      </c>
      <c r="I23" s="364">
        <v>250</v>
      </c>
      <c r="J23" s="533">
        <v>1</v>
      </c>
      <c r="K23" s="534">
        <f t="shared" si="1"/>
        <v>2.83085633404105</v>
      </c>
      <c r="T23" s="529" t="s">
        <v>45</v>
      </c>
      <c r="U23" s="529" t="s">
        <v>46</v>
      </c>
      <c r="V23" s="529">
        <v>6.15</v>
      </c>
      <c r="W23" s="529">
        <v>6.65</v>
      </c>
      <c r="X23" s="565">
        <v>7</v>
      </c>
      <c r="Y23" s="529">
        <v>7.15</v>
      </c>
    </row>
    <row r="24" ht="14.25" spans="2:25">
      <c r="B24" s="544">
        <v>22800</v>
      </c>
      <c r="C24" s="544">
        <v>1000</v>
      </c>
      <c r="D24" s="544">
        <v>400</v>
      </c>
      <c r="E24" s="533">
        <v>1</v>
      </c>
      <c r="F24" s="534">
        <f t="shared" si="2"/>
        <v>15.8333333333333</v>
      </c>
      <c r="G24" s="535"/>
      <c r="H24" s="364">
        <v>500</v>
      </c>
      <c r="I24" s="364">
        <v>250</v>
      </c>
      <c r="J24" s="533">
        <v>1</v>
      </c>
      <c r="K24" s="534">
        <f t="shared" si="1"/>
        <v>2.83085633404105</v>
      </c>
      <c r="T24" s="529" t="s">
        <v>47</v>
      </c>
      <c r="U24" s="529" t="s">
        <v>48</v>
      </c>
      <c r="V24" s="529">
        <v>6.5</v>
      </c>
      <c r="W24" s="529">
        <v>6.8</v>
      </c>
      <c r="X24" s="529">
        <v>7.1</v>
      </c>
      <c r="Y24" s="529">
        <v>7.5</v>
      </c>
    </row>
    <row r="25" ht="14.25" spans="2:11">
      <c r="B25" s="544">
        <v>22800</v>
      </c>
      <c r="C25" s="544">
        <v>1500</v>
      </c>
      <c r="D25" s="544">
        <v>600</v>
      </c>
      <c r="E25" s="533">
        <v>1</v>
      </c>
      <c r="F25" s="534">
        <f t="shared" si="2"/>
        <v>7.03703703703704</v>
      </c>
      <c r="G25" s="535"/>
      <c r="H25" s="364">
        <v>500</v>
      </c>
      <c r="I25" s="364">
        <v>250</v>
      </c>
      <c r="J25" s="533">
        <v>1</v>
      </c>
      <c r="K25" s="534">
        <f t="shared" si="1"/>
        <v>2.83085633404105</v>
      </c>
    </row>
    <row r="26" spans="20:26">
      <c r="T26" s="529" t="s">
        <v>49</v>
      </c>
      <c r="U26" s="529"/>
      <c r="V26" s="529"/>
      <c r="W26" s="529"/>
      <c r="X26" s="529"/>
      <c r="Y26" s="529"/>
      <c r="Z26" s="529"/>
    </row>
    <row r="27" ht="21" spans="20:26">
      <c r="T27" s="529" t="s">
        <v>50</v>
      </c>
      <c r="U27" s="566" t="s">
        <v>51</v>
      </c>
      <c r="V27" s="566" t="s">
        <v>52</v>
      </c>
      <c r="W27" s="566" t="s">
        <v>53</v>
      </c>
      <c r="X27" s="566" t="s">
        <v>54</v>
      </c>
      <c r="Y27" s="566" t="s">
        <v>55</v>
      </c>
      <c r="Z27" s="566" t="s">
        <v>56</v>
      </c>
    </row>
    <row r="28" spans="20:26">
      <c r="T28" s="529" t="s">
        <v>57</v>
      </c>
      <c r="U28" s="564" t="s">
        <v>58</v>
      </c>
      <c r="V28" s="529" t="s">
        <v>59</v>
      </c>
      <c r="W28" s="529" t="s">
        <v>60</v>
      </c>
      <c r="X28" s="529" t="s">
        <v>61</v>
      </c>
      <c r="Y28" s="565">
        <v>3</v>
      </c>
      <c r="Z28" s="529" t="s">
        <v>62</v>
      </c>
    </row>
    <row r="29" ht="22.5" spans="2:18">
      <c r="B29" s="545" t="s">
        <v>63</v>
      </c>
      <c r="C29" s="545"/>
      <c r="D29" s="545"/>
      <c r="E29" s="545"/>
      <c r="F29" s="545"/>
      <c r="G29" s="545"/>
      <c r="H29" s="545"/>
      <c r="I29" s="545"/>
      <c r="J29" s="545"/>
      <c r="K29" s="545"/>
      <c r="L29" s="545"/>
      <c r="M29" s="545"/>
      <c r="N29" s="545"/>
      <c r="O29" s="545"/>
      <c r="P29" s="545"/>
      <c r="Q29" s="545"/>
      <c r="R29" s="545"/>
    </row>
    <row r="30" ht="20.25" spans="2:24">
      <c r="B30" s="546"/>
      <c r="C30" s="546"/>
      <c r="D30" s="546"/>
      <c r="E30" s="546"/>
      <c r="F30" s="546"/>
      <c r="G30" s="546"/>
      <c r="H30" s="546"/>
      <c r="I30" s="546"/>
      <c r="J30" s="546"/>
      <c r="K30" s="546"/>
      <c r="L30" s="546"/>
      <c r="M30" s="546"/>
      <c r="N30" s="546"/>
      <c r="O30" s="546"/>
      <c r="P30" s="546"/>
      <c r="Q30" s="546"/>
      <c r="R30" s="546"/>
      <c r="X30" s="567"/>
    </row>
    <row r="31" ht="18.75" spans="2:25">
      <c r="B31" s="547" t="s">
        <v>64</v>
      </c>
      <c r="C31" s="547" t="s">
        <v>65</v>
      </c>
      <c r="D31" s="547" t="s">
        <v>66</v>
      </c>
      <c r="E31" s="547" t="s">
        <v>67</v>
      </c>
      <c r="F31" s="547" t="s">
        <v>68</v>
      </c>
      <c r="G31" s="548" t="s">
        <v>69</v>
      </c>
      <c r="H31" s="549" t="s">
        <v>70</v>
      </c>
      <c r="I31" s="549" t="s">
        <v>71</v>
      </c>
      <c r="J31" s="549" t="s">
        <v>72</v>
      </c>
      <c r="K31" s="549"/>
      <c r="L31" s="549" t="s">
        <v>73</v>
      </c>
      <c r="M31" s="549" t="s">
        <v>74</v>
      </c>
      <c r="N31" s="549" t="s">
        <v>75</v>
      </c>
      <c r="O31" s="549" t="s">
        <v>76</v>
      </c>
      <c r="P31" s="549" t="s">
        <v>77</v>
      </c>
      <c r="Q31" s="549" t="s">
        <v>78</v>
      </c>
      <c r="R31" s="549" t="s">
        <v>79</v>
      </c>
      <c r="T31" s="562" t="s">
        <v>80</v>
      </c>
      <c r="U31" s="563"/>
      <c r="V31" s="563"/>
      <c r="W31" s="563"/>
      <c r="X31" s="563"/>
      <c r="Y31" s="569"/>
    </row>
    <row r="32" ht="14.25" spans="2:25">
      <c r="B32" s="550">
        <v>28</v>
      </c>
      <c r="C32" s="550">
        <v>8</v>
      </c>
      <c r="D32" s="550">
        <v>15</v>
      </c>
      <c r="E32" s="550">
        <v>3.3</v>
      </c>
      <c r="F32" s="550">
        <v>500</v>
      </c>
      <c r="G32" s="550">
        <v>-15</v>
      </c>
      <c r="H32" s="551">
        <f>D32/F32*1000</f>
        <v>30</v>
      </c>
      <c r="I32" s="551">
        <f>E32/F32*1000</f>
        <v>6.6</v>
      </c>
      <c r="J32" s="551">
        <f>POWER(H32,2)</f>
        <v>900</v>
      </c>
      <c r="K32" s="551">
        <f>J32*(0.51*0.07*D32/F32*1000+0.35)</f>
        <v>1278.9</v>
      </c>
      <c r="L32" s="551">
        <f>(I32-H32*TAN(RADIANS(G32)))/((POWER(H32*1/COS(RADIANS(G32)),2)*(((0.51*0.07*H32*1/COS(RADIANS(G32)))+0.35))))</f>
        <v>0.0104028148661496</v>
      </c>
      <c r="M32" s="551">
        <f>9.8*F32/1000*C32/L32/(B32+273)</f>
        <v>12.5189729717585</v>
      </c>
      <c r="N32" s="558">
        <f>POWER(M32,0.5)</f>
        <v>3.53821607194339</v>
      </c>
      <c r="O32" s="559">
        <f>N32*0.48/(0.07*D32/F32*1000+0.145)</f>
        <v>0.756500540994579</v>
      </c>
      <c r="P32" s="558">
        <f>0.5*O32:O32</f>
        <v>0.378250270497289</v>
      </c>
      <c r="Q32" s="549">
        <f>3.14/4*F32*F32/1000000*N32*3600</f>
        <v>2499.74965482801</v>
      </c>
      <c r="R32" s="568">
        <f>0.5*1.2*N32*N32*2</f>
        <v>15.0227675661103</v>
      </c>
      <c r="T32" s="562" t="s">
        <v>81</v>
      </c>
      <c r="U32" s="563"/>
      <c r="V32" s="563"/>
      <c r="W32" s="563"/>
      <c r="X32" s="569"/>
      <c r="Y32" s="529" t="s">
        <v>82</v>
      </c>
    </row>
    <row r="33" ht="14.25" spans="2:25">
      <c r="B33" s="552"/>
      <c r="C33" s="552"/>
      <c r="D33" s="552"/>
      <c r="E33" s="552"/>
      <c r="F33" s="552"/>
      <c r="G33" s="552"/>
      <c r="H33" s="552"/>
      <c r="I33" s="552"/>
      <c r="J33" s="552"/>
      <c r="K33" s="552"/>
      <c r="L33" s="552"/>
      <c r="M33" s="552"/>
      <c r="N33" s="552"/>
      <c r="O33" s="552"/>
      <c r="P33" s="552"/>
      <c r="Q33" s="552"/>
      <c r="R33" s="552"/>
      <c r="T33" s="529" t="s">
        <v>83</v>
      </c>
      <c r="U33" s="529"/>
      <c r="V33" s="529"/>
      <c r="W33" s="529"/>
      <c r="X33" s="529"/>
      <c r="Y33" s="529">
        <v>85</v>
      </c>
    </row>
    <row r="34" ht="14.25" spans="2:25">
      <c r="B34" s="553" t="s">
        <v>84</v>
      </c>
      <c r="C34" s="554"/>
      <c r="D34" s="554"/>
      <c r="E34" s="554"/>
      <c r="F34" s="554"/>
      <c r="G34" s="554"/>
      <c r="H34" s="554"/>
      <c r="I34" s="554"/>
      <c r="J34" s="554"/>
      <c r="K34" s="554"/>
      <c r="L34" s="554"/>
      <c r="M34" s="554"/>
      <c r="N34" s="554"/>
      <c r="O34" s="554"/>
      <c r="P34" s="554"/>
      <c r="Q34" s="554"/>
      <c r="R34" s="554"/>
      <c r="T34" s="529" t="s">
        <v>85</v>
      </c>
      <c r="U34" s="529"/>
      <c r="V34" s="529"/>
      <c r="W34" s="529"/>
      <c r="X34" s="529"/>
      <c r="Y34" s="529">
        <v>70</v>
      </c>
    </row>
    <row r="35" ht="14.25" spans="2:25">
      <c r="B35" s="553"/>
      <c r="C35" s="554"/>
      <c r="D35" s="554"/>
      <c r="E35" s="554"/>
      <c r="F35" s="554"/>
      <c r="G35" s="554"/>
      <c r="H35" s="554"/>
      <c r="I35" s="554"/>
      <c r="J35" s="554"/>
      <c r="K35" s="554"/>
      <c r="L35" s="554"/>
      <c r="M35" s="554"/>
      <c r="N35" s="554"/>
      <c r="O35" s="554"/>
      <c r="P35" s="554"/>
      <c r="Q35" s="554"/>
      <c r="R35" s="554"/>
      <c r="T35" s="529" t="s">
        <v>86</v>
      </c>
      <c r="U35" s="529"/>
      <c r="V35" s="529"/>
      <c r="W35" s="529"/>
      <c r="X35" s="529"/>
      <c r="Y35" s="529">
        <v>70</v>
      </c>
    </row>
    <row r="36" ht="16.5" spans="2:25">
      <c r="B36" s="553" t="s">
        <v>87</v>
      </c>
      <c r="C36" s="554"/>
      <c r="D36" s="554"/>
      <c r="E36" s="554"/>
      <c r="F36" s="554"/>
      <c r="G36" s="554"/>
      <c r="H36" s="554"/>
      <c r="I36" s="554"/>
      <c r="J36" s="554"/>
      <c r="K36" s="554"/>
      <c r="L36" s="554"/>
      <c r="M36" s="554"/>
      <c r="N36" s="554"/>
      <c r="O36" s="554"/>
      <c r="P36" s="554"/>
      <c r="Q36" s="554"/>
      <c r="R36" s="554"/>
      <c r="T36" s="530" t="s">
        <v>88</v>
      </c>
      <c r="U36" s="529"/>
      <c r="V36" s="529"/>
      <c r="W36" s="529"/>
      <c r="X36" s="529"/>
      <c r="Y36" s="529">
        <v>60</v>
      </c>
    </row>
    <row r="37" ht="16.5" spans="2:25">
      <c r="B37" s="553" t="s">
        <v>89</v>
      </c>
      <c r="C37" s="554"/>
      <c r="D37" s="554"/>
      <c r="E37" s="554"/>
      <c r="F37" s="554"/>
      <c r="G37" s="554"/>
      <c r="H37" s="554"/>
      <c r="I37" s="554"/>
      <c r="J37" s="554"/>
      <c r="K37" s="554"/>
      <c r="L37" s="554"/>
      <c r="M37" s="554"/>
      <c r="N37" s="554"/>
      <c r="O37" s="554"/>
      <c r="P37" s="554"/>
      <c r="Q37" s="554"/>
      <c r="R37" s="554"/>
      <c r="T37" s="529" t="s">
        <v>90</v>
      </c>
      <c r="U37" s="529"/>
      <c r="V37" s="529"/>
      <c r="W37" s="529"/>
      <c r="X37" s="529"/>
      <c r="Y37" s="529">
        <v>55</v>
      </c>
    </row>
    <row r="38" ht="14.25" spans="2:18">
      <c r="B38" s="553" t="s">
        <v>91</v>
      </c>
      <c r="C38" s="554"/>
      <c r="D38" s="554"/>
      <c r="E38" s="554"/>
      <c r="F38" s="554"/>
      <c r="G38" s="554"/>
      <c r="H38" s="554"/>
      <c r="I38" s="554"/>
      <c r="J38" s="554"/>
      <c r="K38" s="554"/>
      <c r="L38" s="554"/>
      <c r="M38" s="554"/>
      <c r="N38" s="554"/>
      <c r="O38" s="554"/>
      <c r="P38" s="554"/>
      <c r="Q38" s="554"/>
      <c r="R38" s="554"/>
    </row>
    <row r="39" ht="14.25" spans="2:18">
      <c r="B39" s="553" t="s">
        <v>92</v>
      </c>
      <c r="C39" s="554"/>
      <c r="D39" s="554"/>
      <c r="E39" s="554"/>
      <c r="F39" s="554"/>
      <c r="G39" s="554"/>
      <c r="H39" s="554"/>
      <c r="I39" s="554"/>
      <c r="J39" s="554"/>
      <c r="K39" s="554"/>
      <c r="L39" s="554"/>
      <c r="M39" s="554"/>
      <c r="N39" s="554"/>
      <c r="O39" s="554"/>
      <c r="P39" s="554"/>
      <c r="Q39" s="554"/>
      <c r="R39" s="554"/>
    </row>
    <row r="40" ht="14.25" spans="2:18">
      <c r="B40" s="553" t="s">
        <v>93</v>
      </c>
      <c r="C40" s="554"/>
      <c r="D40" s="554"/>
      <c r="E40" s="554"/>
      <c r="F40" s="554"/>
      <c r="G40" s="554"/>
      <c r="H40" s="554"/>
      <c r="I40" s="554"/>
      <c r="J40" s="554"/>
      <c r="K40" s="554"/>
      <c r="L40" s="554"/>
      <c r="M40" s="554"/>
      <c r="N40" s="554"/>
      <c r="O40" s="554"/>
      <c r="P40" s="554"/>
      <c r="Q40" s="554"/>
      <c r="R40" s="554"/>
    </row>
    <row r="41" ht="14.25" spans="2:18">
      <c r="B41" s="553" t="s">
        <v>94</v>
      </c>
      <c r="C41" s="554"/>
      <c r="D41" s="554"/>
      <c r="E41" s="554"/>
      <c r="F41" s="554"/>
      <c r="G41" s="554"/>
      <c r="H41" s="554"/>
      <c r="I41" s="554"/>
      <c r="J41" s="554"/>
      <c r="K41" s="554"/>
      <c r="L41" s="554"/>
      <c r="M41" s="554"/>
      <c r="N41" s="554"/>
      <c r="O41" s="554"/>
      <c r="P41" s="554"/>
      <c r="Q41" s="554"/>
      <c r="R41" s="554"/>
    </row>
    <row r="42" ht="14.25" spans="2:22">
      <c r="B42" s="553" t="s">
        <v>95</v>
      </c>
      <c r="C42" s="554"/>
      <c r="D42" s="554"/>
      <c r="E42" s="554"/>
      <c r="F42" s="554"/>
      <c r="G42" s="554"/>
      <c r="H42" s="554"/>
      <c r="I42" s="554"/>
      <c r="J42" s="554"/>
      <c r="K42" s="554"/>
      <c r="L42" s="554"/>
      <c r="M42" s="554"/>
      <c r="N42" s="554"/>
      <c r="O42" s="554"/>
      <c r="P42" s="554"/>
      <c r="Q42" s="554"/>
      <c r="R42" s="554"/>
      <c r="T42" s="570" t="s">
        <v>96</v>
      </c>
      <c r="U42" s="570"/>
      <c r="V42" s="570"/>
    </row>
    <row r="43" ht="14.25" spans="2:22">
      <c r="B43" s="553" t="s">
        <v>97</v>
      </c>
      <c r="C43" s="554"/>
      <c r="D43" s="554"/>
      <c r="E43" s="554"/>
      <c r="F43" s="554"/>
      <c r="G43" s="554"/>
      <c r="H43" s="554"/>
      <c r="I43" s="554"/>
      <c r="J43" s="554"/>
      <c r="K43" s="554"/>
      <c r="L43" s="554"/>
      <c r="M43" s="554"/>
      <c r="N43" s="554"/>
      <c r="O43" s="554"/>
      <c r="P43" s="554"/>
      <c r="Q43" s="554"/>
      <c r="R43" s="554"/>
      <c r="T43" s="529"/>
      <c r="U43" s="529" t="s">
        <v>98</v>
      </c>
      <c r="V43" s="529" t="s">
        <v>99</v>
      </c>
    </row>
    <row r="44" ht="14.25" spans="2:22">
      <c r="B44" s="553"/>
      <c r="C44" s="554"/>
      <c r="D44" s="554"/>
      <c r="E44" s="554"/>
      <c r="F44" s="554"/>
      <c r="G44" s="554"/>
      <c r="H44" s="554"/>
      <c r="I44" s="554"/>
      <c r="J44" s="554"/>
      <c r="K44" s="554"/>
      <c r="L44" s="554"/>
      <c r="M44" s="554"/>
      <c r="N44" s="554"/>
      <c r="O44" s="554"/>
      <c r="P44" s="554"/>
      <c r="Q44" s="554"/>
      <c r="R44" s="554"/>
      <c r="T44" s="529" t="s">
        <v>100</v>
      </c>
      <c r="U44" s="529" t="s">
        <v>101</v>
      </c>
      <c r="V44" s="571" t="s">
        <v>102</v>
      </c>
    </row>
    <row r="45" ht="14.25" spans="2:22">
      <c r="B45" s="553" t="s">
        <v>103</v>
      </c>
      <c r="C45" s="554"/>
      <c r="D45" s="554"/>
      <c r="E45" s="554"/>
      <c r="F45" s="554"/>
      <c r="G45" s="554"/>
      <c r="H45" s="554"/>
      <c r="I45" s="554"/>
      <c r="J45" s="554"/>
      <c r="K45" s="554"/>
      <c r="L45" s="554"/>
      <c r="M45" s="554"/>
      <c r="N45" s="554"/>
      <c r="O45" s="554"/>
      <c r="P45" s="554"/>
      <c r="Q45" s="554"/>
      <c r="R45" s="554"/>
      <c r="T45" s="529" t="s">
        <v>104</v>
      </c>
      <c r="U45" s="571" t="s">
        <v>105</v>
      </c>
      <c r="V45" s="529" t="s">
        <v>106</v>
      </c>
    </row>
    <row r="46" ht="14.25" spans="2:18">
      <c r="B46" s="553" t="s">
        <v>84</v>
      </c>
      <c r="C46" s="554"/>
      <c r="D46" s="554"/>
      <c r="E46" s="554"/>
      <c r="F46" s="554"/>
      <c r="G46" s="554"/>
      <c r="H46" s="554"/>
      <c r="I46" s="554"/>
      <c r="J46" s="554"/>
      <c r="K46" s="554"/>
      <c r="L46" s="554"/>
      <c r="M46" s="554"/>
      <c r="N46" s="554"/>
      <c r="O46" s="554"/>
      <c r="P46" s="554"/>
      <c r="Q46" s="554"/>
      <c r="R46" s="554"/>
    </row>
    <row r="47" ht="14.25" spans="2:23">
      <c r="B47" s="553" t="s">
        <v>107</v>
      </c>
      <c r="C47" s="554"/>
      <c r="D47" s="554"/>
      <c r="E47" s="554"/>
      <c r="F47" s="554"/>
      <c r="G47" s="554"/>
      <c r="H47" s="554"/>
      <c r="I47" s="554"/>
      <c r="J47" s="554"/>
      <c r="K47" s="554"/>
      <c r="L47" s="554"/>
      <c r="M47" s="554"/>
      <c r="N47" s="554"/>
      <c r="O47" s="554"/>
      <c r="P47" s="554"/>
      <c r="Q47" s="554"/>
      <c r="R47" s="554"/>
      <c r="U47" s="570" t="s">
        <v>108</v>
      </c>
      <c r="V47" s="570"/>
      <c r="W47" s="570"/>
    </row>
    <row r="48" ht="14.25" spans="2:26">
      <c r="B48" s="553" t="s">
        <v>109</v>
      </c>
      <c r="C48" s="554"/>
      <c r="D48" s="554"/>
      <c r="E48" s="554"/>
      <c r="F48" s="554"/>
      <c r="G48" s="554"/>
      <c r="H48" s="554"/>
      <c r="I48" s="554"/>
      <c r="J48" s="554"/>
      <c r="K48" s="554"/>
      <c r="L48" s="554"/>
      <c r="M48" s="554"/>
      <c r="N48" s="554"/>
      <c r="O48" s="554"/>
      <c r="P48" s="554"/>
      <c r="Q48" s="554"/>
      <c r="R48" s="554"/>
      <c r="T48" s="529" t="s">
        <v>110</v>
      </c>
      <c r="U48" s="529" t="s">
        <v>111</v>
      </c>
      <c r="V48" s="529" t="s">
        <v>112</v>
      </c>
      <c r="W48" s="529" t="s">
        <v>113</v>
      </c>
      <c r="X48" s="529" t="s">
        <v>114</v>
      </c>
      <c r="Y48" s="529" t="s">
        <v>115</v>
      </c>
      <c r="Z48" s="529" t="s">
        <v>116</v>
      </c>
    </row>
    <row r="49" ht="14.25" spans="2:26">
      <c r="B49" s="555"/>
      <c r="C49" s="555"/>
      <c r="D49" s="555"/>
      <c r="E49" s="555"/>
      <c r="F49" s="555"/>
      <c r="G49" s="555"/>
      <c r="H49" s="555"/>
      <c r="I49" s="555"/>
      <c r="J49" s="555"/>
      <c r="K49" s="555"/>
      <c r="L49" s="555"/>
      <c r="M49" s="555"/>
      <c r="N49" s="555"/>
      <c r="O49" s="555"/>
      <c r="P49" s="555"/>
      <c r="Q49" s="555"/>
      <c r="R49" s="555"/>
      <c r="S49" s="572"/>
      <c r="T49" s="529" t="s">
        <v>117</v>
      </c>
      <c r="U49" s="529" t="s">
        <v>118</v>
      </c>
      <c r="V49" s="529" t="s">
        <v>119</v>
      </c>
      <c r="W49" s="529" t="s">
        <v>120</v>
      </c>
      <c r="X49" s="529" t="s">
        <v>121</v>
      </c>
      <c r="Y49" s="529" t="s">
        <v>122</v>
      </c>
      <c r="Z49" s="529" t="s">
        <v>122</v>
      </c>
    </row>
    <row r="50" ht="14.25" spans="2:18">
      <c r="B50" s="556" t="s">
        <v>123</v>
      </c>
      <c r="C50" s="556"/>
      <c r="D50" s="556"/>
      <c r="E50" s="556"/>
      <c r="F50" s="556"/>
      <c r="G50" s="556"/>
      <c r="H50" s="556"/>
      <c r="I50" s="556"/>
      <c r="J50" s="556"/>
      <c r="K50" s="556"/>
      <c r="L50" s="556"/>
      <c r="M50" s="556"/>
      <c r="N50" s="556"/>
      <c r="O50" s="556"/>
      <c r="P50" s="556"/>
      <c r="Q50" s="556"/>
      <c r="R50" s="556"/>
    </row>
    <row r="51" ht="14.25" spans="2:26">
      <c r="B51" s="554"/>
      <c r="C51" s="554"/>
      <c r="D51" s="554"/>
      <c r="E51" s="554"/>
      <c r="F51" s="554"/>
      <c r="G51" s="554"/>
      <c r="H51" s="554"/>
      <c r="I51" s="554"/>
      <c r="J51" s="554"/>
      <c r="K51" s="554"/>
      <c r="L51" s="554"/>
      <c r="M51" s="554"/>
      <c r="N51" s="554"/>
      <c r="O51" s="554"/>
      <c r="P51" s="554"/>
      <c r="Q51" s="554"/>
      <c r="R51" s="554"/>
      <c r="T51" s="562" t="s">
        <v>124</v>
      </c>
      <c r="U51" s="563"/>
      <c r="V51" s="563"/>
      <c r="W51" s="563"/>
      <c r="X51" s="563"/>
      <c r="Y51" s="563"/>
      <c r="Z51" s="569"/>
    </row>
    <row r="52" ht="18.75" spans="2:26">
      <c r="B52" s="547" t="s">
        <v>64</v>
      </c>
      <c r="C52" s="547" t="s">
        <v>65</v>
      </c>
      <c r="D52" s="547" t="s">
        <v>66</v>
      </c>
      <c r="E52" s="547" t="s">
        <v>67</v>
      </c>
      <c r="F52" s="547" t="s">
        <v>68</v>
      </c>
      <c r="G52" s="548" t="s">
        <v>69</v>
      </c>
      <c r="H52" s="549" t="s">
        <v>70</v>
      </c>
      <c r="I52" s="549" t="s">
        <v>71</v>
      </c>
      <c r="J52" s="549" t="s">
        <v>72</v>
      </c>
      <c r="K52" s="549"/>
      <c r="L52" s="549" t="s">
        <v>73</v>
      </c>
      <c r="M52" s="549" t="s">
        <v>74</v>
      </c>
      <c r="N52" s="549" t="s">
        <v>75</v>
      </c>
      <c r="O52" s="549" t="s">
        <v>76</v>
      </c>
      <c r="P52" s="549" t="s">
        <v>77</v>
      </c>
      <c r="Q52" s="549" t="s">
        <v>78</v>
      </c>
      <c r="R52" s="549" t="s">
        <v>79</v>
      </c>
      <c r="T52" s="529"/>
      <c r="U52" s="529" t="s">
        <v>125</v>
      </c>
      <c r="V52" s="529" t="s">
        <v>126</v>
      </c>
      <c r="W52" s="529" t="s">
        <v>127</v>
      </c>
      <c r="X52" s="529" t="s">
        <v>128</v>
      </c>
      <c r="Y52" s="529" t="s">
        <v>129</v>
      </c>
      <c r="Z52" s="529" t="s">
        <v>130</v>
      </c>
    </row>
    <row r="53" ht="14.25" spans="2:26">
      <c r="B53" s="550">
        <v>28</v>
      </c>
      <c r="C53" s="550">
        <v>8</v>
      </c>
      <c r="D53" s="550">
        <v>13</v>
      </c>
      <c r="E53" s="550">
        <v>3.3</v>
      </c>
      <c r="F53" s="550">
        <v>250</v>
      </c>
      <c r="G53" s="550">
        <v>-1</v>
      </c>
      <c r="H53" s="551">
        <f>D53/F53*1000</f>
        <v>52</v>
      </c>
      <c r="I53" s="551">
        <f>E53/F53*1000</f>
        <v>13.2</v>
      </c>
      <c r="J53" s="551">
        <f>POWER(H53,2)</f>
        <v>2704</v>
      </c>
      <c r="K53" s="551">
        <f>J53*(0.51*0.07*D53/F53*1000+0.35)</f>
        <v>5966.1056</v>
      </c>
      <c r="L53" s="560">
        <f>(I53-H53*TAN(RADIANS(G53)))/((POWER(H53*1/COS(RADIANS(G53)),2)*(((0.51*0.07*H53*1/COS(RADIANS(G53)))+0.35))))</f>
        <v>0.00236361204463152</v>
      </c>
      <c r="M53" s="551">
        <f>9.8*F53/1000*C53/L53/(B53+273)</f>
        <v>27.5494784423976</v>
      </c>
      <c r="N53" s="558">
        <f>POWER(M53,0.5)</f>
        <v>5.24875970514917</v>
      </c>
      <c r="O53" s="559">
        <f>N53*0.48/(0.07*D53/F53*1000+0.145)</f>
        <v>0.66562870765432</v>
      </c>
      <c r="P53" s="558">
        <f>0.5*O53:O53</f>
        <v>0.33281435382716</v>
      </c>
      <c r="Q53" s="551">
        <f>3.14/4*F53*F53/1000000*N53*3600</f>
        <v>927.062182921973</v>
      </c>
      <c r="R53" s="568">
        <f>0.5*1.2*N53*N53*2</f>
        <v>33.0593741308772</v>
      </c>
      <c r="T53" s="529" t="s">
        <v>131</v>
      </c>
      <c r="U53" s="529" t="s">
        <v>132</v>
      </c>
      <c r="V53" s="529" t="s">
        <v>133</v>
      </c>
      <c r="W53" s="529" t="s">
        <v>134</v>
      </c>
      <c r="X53" s="529" t="s">
        <v>135</v>
      </c>
      <c r="Y53" s="529" t="s">
        <v>136</v>
      </c>
      <c r="Z53" s="529" t="s">
        <v>137</v>
      </c>
    </row>
    <row r="54" ht="14.25" spans="2:26">
      <c r="B54" s="552"/>
      <c r="C54" s="552"/>
      <c r="D54" s="552"/>
      <c r="E54" s="552"/>
      <c r="F54" s="552"/>
      <c r="G54" s="552"/>
      <c r="H54" s="552"/>
      <c r="I54" s="552"/>
      <c r="J54" s="552"/>
      <c r="K54" s="552"/>
      <c r="L54" s="551"/>
      <c r="M54" s="552"/>
      <c r="N54" s="552"/>
      <c r="O54" s="552"/>
      <c r="P54" s="552"/>
      <c r="Q54" s="552"/>
      <c r="R54" s="552"/>
      <c r="T54" s="529" t="s">
        <v>104</v>
      </c>
      <c r="U54" s="529" t="s">
        <v>138</v>
      </c>
      <c r="V54" s="529" t="s">
        <v>134</v>
      </c>
      <c r="W54" s="529" t="s">
        <v>134</v>
      </c>
      <c r="X54" s="529" t="s">
        <v>139</v>
      </c>
      <c r="Y54" s="529" t="s">
        <v>140</v>
      </c>
      <c r="Z54" s="529" t="s">
        <v>141</v>
      </c>
    </row>
    <row r="55" ht="14.25" spans="2:18">
      <c r="B55" s="553" t="s">
        <v>84</v>
      </c>
      <c r="C55" s="554"/>
      <c r="D55" s="554"/>
      <c r="E55" s="554"/>
      <c r="F55" s="554"/>
      <c r="G55" s="554"/>
      <c r="H55" s="554"/>
      <c r="I55" s="554"/>
      <c r="J55" s="554"/>
      <c r="K55" s="554"/>
      <c r="L55" s="554">
        <f>(((0.51*0.07*H53*1/COS(RADIANS(G53)))+0.35))</f>
        <v>2.20668278178071</v>
      </c>
      <c r="M55" s="554"/>
      <c r="N55" s="554"/>
      <c r="O55" s="554"/>
      <c r="P55" s="554"/>
      <c r="Q55" s="554"/>
      <c r="R55" s="554"/>
    </row>
    <row r="56" ht="14.25" spans="2:26">
      <c r="B56" s="553"/>
      <c r="C56" s="554"/>
      <c r="D56" s="554"/>
      <c r="E56" s="554"/>
      <c r="F56" s="554"/>
      <c r="G56" s="554"/>
      <c r="H56" s="554"/>
      <c r="I56" s="554"/>
      <c r="J56" s="554"/>
      <c r="K56" s="554"/>
      <c r="L56" s="554"/>
      <c r="M56" s="554"/>
      <c r="N56" s="554"/>
      <c r="O56" s="554"/>
      <c r="P56" s="554"/>
      <c r="Q56" s="554"/>
      <c r="R56" s="554"/>
      <c r="T56" s="529" t="s">
        <v>142</v>
      </c>
      <c r="U56" s="529"/>
      <c r="V56" s="573"/>
      <c r="W56" s="574" t="s">
        <v>143</v>
      </c>
      <c r="X56" s="574"/>
      <c r="Y56" s="574"/>
      <c r="Z56" s="574"/>
    </row>
    <row r="57" ht="16.5" spans="2:26">
      <c r="B57" s="553" t="s">
        <v>87</v>
      </c>
      <c r="C57" s="554"/>
      <c r="D57" s="554"/>
      <c r="E57" s="554"/>
      <c r="F57" s="554"/>
      <c r="G57" s="554"/>
      <c r="H57" s="554"/>
      <c r="I57" s="554"/>
      <c r="J57" s="554"/>
      <c r="K57" s="554"/>
      <c r="L57" s="561"/>
      <c r="M57" s="554"/>
      <c r="N57" s="554"/>
      <c r="O57" s="554"/>
      <c r="P57" s="554"/>
      <c r="Q57" s="554"/>
      <c r="R57" s="554"/>
      <c r="T57" s="529" t="s">
        <v>144</v>
      </c>
      <c r="U57" s="529" t="s">
        <v>145</v>
      </c>
      <c r="W57" s="562" t="s">
        <v>146</v>
      </c>
      <c r="X57" s="569"/>
      <c r="Y57" s="529" t="s">
        <v>147</v>
      </c>
      <c r="Z57" s="529" t="s">
        <v>148</v>
      </c>
    </row>
    <row r="58" ht="28" customHeight="1" spans="2:26">
      <c r="B58" s="553" t="s">
        <v>89</v>
      </c>
      <c r="C58" s="554"/>
      <c r="D58" s="554"/>
      <c r="E58" s="554"/>
      <c r="F58" s="554"/>
      <c r="G58" s="554"/>
      <c r="H58" s="554"/>
      <c r="I58" s="554"/>
      <c r="J58" s="554"/>
      <c r="K58" s="554"/>
      <c r="L58" s="554"/>
      <c r="M58" s="554"/>
      <c r="N58" s="554"/>
      <c r="O58" s="554"/>
      <c r="P58" s="554"/>
      <c r="Q58" s="554"/>
      <c r="R58" s="554"/>
      <c r="T58" s="529" t="s">
        <v>149</v>
      </c>
      <c r="U58" s="529" t="s">
        <v>150</v>
      </c>
      <c r="W58" s="562" t="s">
        <v>151</v>
      </c>
      <c r="X58" s="569"/>
      <c r="Y58" s="529" t="s">
        <v>152</v>
      </c>
      <c r="Z58" s="564" t="s">
        <v>33</v>
      </c>
    </row>
    <row r="59" ht="14.25" spans="2:26">
      <c r="B59" s="553" t="s">
        <v>91</v>
      </c>
      <c r="C59" s="554"/>
      <c r="D59" s="554"/>
      <c r="E59" s="554"/>
      <c r="F59" s="554"/>
      <c r="G59" s="554"/>
      <c r="H59" s="554"/>
      <c r="I59" s="554"/>
      <c r="J59" s="554"/>
      <c r="K59" s="554"/>
      <c r="L59" s="554"/>
      <c r="M59" s="554"/>
      <c r="N59" s="554"/>
      <c r="O59" s="554"/>
      <c r="P59" s="554"/>
      <c r="Q59" s="554"/>
      <c r="R59" s="554"/>
      <c r="T59" s="529" t="s">
        <v>153</v>
      </c>
      <c r="U59" s="529" t="s">
        <v>154</v>
      </c>
      <c r="W59" s="562" t="s">
        <v>155</v>
      </c>
      <c r="X59" s="569"/>
      <c r="Y59" s="529" t="s">
        <v>156</v>
      </c>
      <c r="Z59" s="529" t="s">
        <v>157</v>
      </c>
    </row>
    <row r="60" ht="14.25" spans="2:26">
      <c r="B60" s="553" t="s">
        <v>92</v>
      </c>
      <c r="C60" s="554"/>
      <c r="D60" s="554"/>
      <c r="E60" s="554"/>
      <c r="F60" s="554"/>
      <c r="G60" s="554"/>
      <c r="H60" s="554"/>
      <c r="I60" s="554"/>
      <c r="J60" s="554"/>
      <c r="K60" s="554"/>
      <c r="L60" s="554"/>
      <c r="M60" s="554"/>
      <c r="N60" s="554"/>
      <c r="O60" s="554"/>
      <c r="P60" s="554"/>
      <c r="Q60" s="554"/>
      <c r="R60" s="554"/>
      <c r="T60" s="529" t="s">
        <v>158</v>
      </c>
      <c r="U60" s="529" t="s">
        <v>159</v>
      </c>
      <c r="W60" s="575" t="s">
        <v>160</v>
      </c>
      <c r="X60" s="576"/>
      <c r="Y60" s="576"/>
      <c r="Z60" s="578"/>
    </row>
    <row r="61" ht="14.25" spans="2:21">
      <c r="B61" s="553" t="s">
        <v>93</v>
      </c>
      <c r="C61" s="554"/>
      <c r="D61" s="554"/>
      <c r="E61" s="554"/>
      <c r="F61" s="554"/>
      <c r="G61" s="554"/>
      <c r="H61" s="554"/>
      <c r="I61" s="554"/>
      <c r="J61" s="554"/>
      <c r="K61" s="554"/>
      <c r="L61" s="554"/>
      <c r="M61" s="554"/>
      <c r="N61" s="554"/>
      <c r="O61" s="554"/>
      <c r="P61" s="554"/>
      <c r="Q61" s="554"/>
      <c r="R61" s="554"/>
      <c r="T61" s="529" t="s">
        <v>161</v>
      </c>
      <c r="U61" s="529" t="s">
        <v>159</v>
      </c>
    </row>
    <row r="62" ht="14.25" spans="2:23">
      <c r="B62" s="553" t="s">
        <v>94</v>
      </c>
      <c r="C62" s="554"/>
      <c r="D62" s="554"/>
      <c r="E62" s="554"/>
      <c r="F62" s="554"/>
      <c r="G62" s="554"/>
      <c r="H62" s="554"/>
      <c r="I62" s="554"/>
      <c r="J62" s="554"/>
      <c r="K62" s="554"/>
      <c r="L62" s="554"/>
      <c r="M62" s="554"/>
      <c r="N62" s="554"/>
      <c r="O62" s="554"/>
      <c r="P62" s="554"/>
      <c r="Q62" s="554"/>
      <c r="R62" s="554"/>
      <c r="T62" s="529" t="s">
        <v>162</v>
      </c>
      <c r="U62" s="529" t="s">
        <v>163</v>
      </c>
      <c r="W62" s="527" t="s">
        <v>164</v>
      </c>
    </row>
    <row r="63" ht="14.25" spans="2:21">
      <c r="B63" s="553" t="s">
        <v>95</v>
      </c>
      <c r="C63" s="554"/>
      <c r="D63" s="554"/>
      <c r="E63" s="554"/>
      <c r="F63" s="554"/>
      <c r="G63" s="554"/>
      <c r="H63" s="554"/>
      <c r="I63" s="554"/>
      <c r="J63" s="554"/>
      <c r="K63" s="554"/>
      <c r="L63" s="554"/>
      <c r="M63" s="554"/>
      <c r="N63" s="554"/>
      <c r="O63" s="554"/>
      <c r="P63" s="554"/>
      <c r="Q63" s="554"/>
      <c r="R63" s="554"/>
      <c r="T63" s="529" t="s">
        <v>165</v>
      </c>
      <c r="U63" s="529" t="s">
        <v>166</v>
      </c>
    </row>
    <row r="64" ht="14.25" spans="2:18">
      <c r="B64" s="553" t="s">
        <v>97</v>
      </c>
      <c r="C64" s="554"/>
      <c r="D64" s="554"/>
      <c r="E64" s="554"/>
      <c r="F64" s="554"/>
      <c r="G64" s="554"/>
      <c r="H64" s="554"/>
      <c r="I64" s="554"/>
      <c r="J64" s="554"/>
      <c r="K64" s="554"/>
      <c r="L64" s="554"/>
      <c r="M64" s="554"/>
      <c r="N64" s="554"/>
      <c r="O64" s="554"/>
      <c r="P64" s="554"/>
      <c r="Q64" s="554"/>
      <c r="R64" s="554"/>
    </row>
    <row r="65" ht="14.25" spans="2:18">
      <c r="B65" s="553"/>
      <c r="C65" s="554"/>
      <c r="D65" s="554"/>
      <c r="E65" s="554"/>
      <c r="F65" s="554"/>
      <c r="G65" s="554"/>
      <c r="H65" s="554"/>
      <c r="I65" s="554"/>
      <c r="J65" s="554"/>
      <c r="K65" s="554"/>
      <c r="L65" s="554"/>
      <c r="M65" s="554"/>
      <c r="N65" s="554"/>
      <c r="O65" s="554"/>
      <c r="P65" s="554"/>
      <c r="Q65" s="554"/>
      <c r="R65" s="554"/>
    </row>
    <row r="66" ht="14.25" spans="2:18">
      <c r="B66" s="553" t="s">
        <v>103</v>
      </c>
      <c r="C66" s="554"/>
      <c r="D66" s="554"/>
      <c r="E66" s="554"/>
      <c r="F66" s="554"/>
      <c r="G66" s="554"/>
      <c r="H66" s="554"/>
      <c r="I66" s="554"/>
      <c r="J66" s="554"/>
      <c r="K66" s="554"/>
      <c r="L66" s="554"/>
      <c r="M66" s="554"/>
      <c r="N66" s="554"/>
      <c r="O66" s="554"/>
      <c r="P66" s="554"/>
      <c r="Q66" s="554"/>
      <c r="R66" s="554"/>
    </row>
    <row r="67" ht="14.25" spans="2:18">
      <c r="B67" s="553" t="s">
        <v>84</v>
      </c>
      <c r="C67" s="554"/>
      <c r="D67" s="554"/>
      <c r="E67" s="554"/>
      <c r="F67" s="554"/>
      <c r="G67" s="554"/>
      <c r="H67" s="554"/>
      <c r="I67" s="554"/>
      <c r="J67" s="554"/>
      <c r="K67" s="554"/>
      <c r="L67" s="554"/>
      <c r="M67" s="554"/>
      <c r="N67" s="554"/>
      <c r="O67" s="554"/>
      <c r="P67" s="554"/>
      <c r="Q67" s="554"/>
      <c r="R67" s="554"/>
    </row>
    <row r="68" ht="14.25" spans="2:18">
      <c r="B68" s="553" t="s">
        <v>107</v>
      </c>
      <c r="C68" s="554"/>
      <c r="D68" s="554"/>
      <c r="E68" s="554"/>
      <c r="F68" s="554"/>
      <c r="G68" s="554"/>
      <c r="H68" s="554"/>
      <c r="I68" s="554"/>
      <c r="J68" s="554"/>
      <c r="K68" s="554"/>
      <c r="L68" s="554"/>
      <c r="M68" s="554"/>
      <c r="N68" s="554"/>
      <c r="O68" s="554"/>
      <c r="P68" s="554"/>
      <c r="Q68" s="554"/>
      <c r="R68" s="554"/>
    </row>
    <row r="69" ht="14.25" spans="2:18">
      <c r="B69" s="553" t="s">
        <v>109</v>
      </c>
      <c r="C69" s="554"/>
      <c r="D69" s="554"/>
      <c r="E69" s="554"/>
      <c r="F69" s="554"/>
      <c r="G69" s="554"/>
      <c r="H69" s="554"/>
      <c r="I69" s="554"/>
      <c r="J69" s="554"/>
      <c r="K69" s="554"/>
      <c r="L69" s="554"/>
      <c r="M69" s="554"/>
      <c r="N69" s="554"/>
      <c r="O69" s="554"/>
      <c r="P69" s="554"/>
      <c r="Q69" s="554"/>
      <c r="R69" s="554"/>
    </row>
    <row r="70" ht="14.25" spans="2:18">
      <c r="B70" s="553"/>
      <c r="C70" s="554"/>
      <c r="D70" s="554"/>
      <c r="E70" s="554"/>
      <c r="F70" s="554"/>
      <c r="G70" s="554"/>
      <c r="H70" s="554"/>
      <c r="I70" s="554"/>
      <c r="J70" s="554"/>
      <c r="K70" s="554"/>
      <c r="L70" s="554"/>
      <c r="M70" s="554"/>
      <c r="N70" s="554"/>
      <c r="O70" s="554"/>
      <c r="P70" s="554"/>
      <c r="Q70" s="554"/>
      <c r="R70" s="554"/>
    </row>
  </sheetData>
  <protectedRanges>
    <protectedRange sqref="B32:G32" name="区域1"/>
    <protectedRange sqref="B53:G53" name="区域1_1"/>
  </protectedRanges>
  <mergeCells count="38">
    <mergeCell ref="W3:Y3"/>
    <mergeCell ref="W4:Y4"/>
    <mergeCell ref="W5:Y5"/>
    <mergeCell ref="W6:Y6"/>
    <mergeCell ref="W7:Y7"/>
    <mergeCell ref="W8:Y8"/>
    <mergeCell ref="W9:Y9"/>
    <mergeCell ref="W10:Y10"/>
    <mergeCell ref="W11:Y11"/>
    <mergeCell ref="W12:Y12"/>
    <mergeCell ref="W13:Y13"/>
    <mergeCell ref="W14:Y14"/>
    <mergeCell ref="W15:Y15"/>
    <mergeCell ref="T17:Y17"/>
    <mergeCell ref="V18:Y18"/>
    <mergeCell ref="T26:Z26"/>
    <mergeCell ref="B29:R29"/>
    <mergeCell ref="T31:Y31"/>
    <mergeCell ref="T32:X32"/>
    <mergeCell ref="T33:X33"/>
    <mergeCell ref="T34:X34"/>
    <mergeCell ref="T35:X35"/>
    <mergeCell ref="T36:X36"/>
    <mergeCell ref="T37:X37"/>
    <mergeCell ref="T42:V42"/>
    <mergeCell ref="U47:W47"/>
    <mergeCell ref="B50:R50"/>
    <mergeCell ref="T51:Z51"/>
    <mergeCell ref="T56:U56"/>
    <mergeCell ref="W56:Z56"/>
    <mergeCell ref="W57:X57"/>
    <mergeCell ref="W58:X58"/>
    <mergeCell ref="W59:X59"/>
    <mergeCell ref="W60:Z60"/>
    <mergeCell ref="T4:T10"/>
    <mergeCell ref="T18:T19"/>
    <mergeCell ref="U18:U19"/>
    <mergeCell ref="B2:J3"/>
  </mergeCells>
  <conditionalFormatting sqref="K3 F5:G25 K5:K25">
    <cfRule type="cellIs" dxfId="0" priority="2" operator="greaterThan">
      <formula>20</formula>
    </cfRule>
    <cfRule type="cellIs" dxfId="1" priority="3" operator="greaterThan">
      <formula>10</formula>
    </cfRule>
    <cfRule type="cellIs" dxfId="2" priority="4" operator="greaterThan">
      <formula>8</formula>
    </cfRule>
    <cfRule type="cellIs" dxfId="3" priority="5" operator="greaterThan">
      <formula>5</formula>
    </cfRule>
  </conditionalFormatting>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C5:O38"/>
  <sheetViews>
    <sheetView showGridLines="0" workbookViewId="0">
      <selection activeCell="N85" sqref="N85"/>
    </sheetView>
  </sheetViews>
  <sheetFormatPr defaultColWidth="9" defaultRowHeight="14.25"/>
  <cols>
    <col min="1" max="1" width="1.5" style="355" customWidth="1"/>
    <col min="2" max="2" width="1" style="355" customWidth="1"/>
    <col min="3" max="4" width="9" style="355"/>
    <col min="5" max="7" width="13.5" style="355" customWidth="1"/>
    <col min="8" max="9" width="9.75" style="355" customWidth="1"/>
    <col min="10" max="10" width="11.5" style="355" customWidth="1"/>
    <col min="11" max="11" width="9" style="355"/>
    <col min="12" max="12" width="12.5" style="355" customWidth="1"/>
    <col min="13" max="13" width="11.75" style="355" customWidth="1"/>
    <col min="14" max="16384" width="9" style="355"/>
  </cols>
  <sheetData>
    <row r="5" ht="15"/>
    <row r="6" spans="3:13">
      <c r="C6" s="503" t="s">
        <v>167</v>
      </c>
      <c r="D6" s="504"/>
      <c r="E6" s="505" t="s">
        <v>168</v>
      </c>
      <c r="F6" s="505" t="s">
        <v>169</v>
      </c>
      <c r="G6" s="506" t="s">
        <v>170</v>
      </c>
      <c r="H6" s="506" t="s">
        <v>171</v>
      </c>
      <c r="I6" s="506" t="s">
        <v>172</v>
      </c>
      <c r="J6" s="519" t="s">
        <v>173</v>
      </c>
      <c r="K6" s="505" t="s">
        <v>174</v>
      </c>
      <c r="L6" s="505" t="s">
        <v>175</v>
      </c>
      <c r="M6" s="520" t="s">
        <v>176</v>
      </c>
    </row>
    <row r="7" ht="15" spans="3:13">
      <c r="C7" s="507" t="s">
        <v>177</v>
      </c>
      <c r="D7" s="508" t="s">
        <v>178</v>
      </c>
      <c r="E7" s="508"/>
      <c r="F7" s="508"/>
      <c r="G7" s="509"/>
      <c r="H7" s="509"/>
      <c r="I7" s="509"/>
      <c r="J7" s="521"/>
      <c r="K7" s="508"/>
      <c r="L7" s="508"/>
      <c r="M7" s="522"/>
    </row>
    <row r="8" ht="15" spans="3:13">
      <c r="C8" s="510">
        <v>200</v>
      </c>
      <c r="D8" s="511">
        <v>200</v>
      </c>
      <c r="E8" s="512">
        <f>F8/(3600/1000)</f>
        <v>27.7777777777778</v>
      </c>
      <c r="F8" s="511">
        <v>100</v>
      </c>
      <c r="G8" s="513">
        <f t="shared" ref="G8:G16" si="0">1.3*(C8*D8)^0.625/(C8+D8)^0.25</f>
        <v>218.633067965966</v>
      </c>
      <c r="H8" s="514">
        <f t="shared" ref="H8:H16" si="1">4000*E8/PI()/G8^2</f>
        <v>0.739904927808272</v>
      </c>
      <c r="I8" s="523">
        <f>0.5*H8*H8*1.2</f>
        <v>0.328475581316979</v>
      </c>
      <c r="J8" s="514">
        <f t="shared" ref="J8:J16" si="2">0.0136*H8^1.82/(G8/1000)^1.22</f>
        <v>0.0502326102938965</v>
      </c>
      <c r="K8" s="511">
        <v>1</v>
      </c>
      <c r="L8" s="524">
        <v>1</v>
      </c>
      <c r="M8" s="525">
        <f>K8*J8*L8</f>
        <v>0.0502326102938965</v>
      </c>
    </row>
    <row r="9" ht="15" spans="3:13">
      <c r="C9" s="510">
        <v>120</v>
      </c>
      <c r="D9" s="511">
        <v>120</v>
      </c>
      <c r="E9" s="512">
        <f t="shared" ref="E9:E16" si="3">F9/(3600/1000)</f>
        <v>150</v>
      </c>
      <c r="F9" s="511">
        <v>540</v>
      </c>
      <c r="G9" s="513">
        <f t="shared" si="0"/>
        <v>131.179840779579</v>
      </c>
      <c r="H9" s="515">
        <f t="shared" si="1"/>
        <v>11.0985739171241</v>
      </c>
      <c r="I9" s="523">
        <f t="shared" ref="I9:I16" si="4">0.5*H9*H9*1.2</f>
        <v>73.9070057963203</v>
      </c>
      <c r="J9" s="514">
        <f t="shared" si="2"/>
        <v>12.9457528779423</v>
      </c>
      <c r="K9" s="511">
        <v>1</v>
      </c>
      <c r="L9" s="524">
        <v>1</v>
      </c>
      <c r="M9" s="525">
        <f t="shared" ref="M9:M16" si="5">K9*J9*L9</f>
        <v>12.9457528779423</v>
      </c>
    </row>
    <row r="10" ht="15" spans="3:13">
      <c r="C10" s="510">
        <v>1000</v>
      </c>
      <c r="D10" s="511">
        <v>500</v>
      </c>
      <c r="E10" s="512">
        <f t="shared" si="3"/>
        <v>150</v>
      </c>
      <c r="F10" s="511">
        <v>540</v>
      </c>
      <c r="G10" s="513">
        <f t="shared" si="0"/>
        <v>761.687432963048</v>
      </c>
      <c r="H10" s="515">
        <f t="shared" si="1"/>
        <v>0.329190881741521</v>
      </c>
      <c r="I10" s="523">
        <f t="shared" si="4"/>
        <v>0.0650199819730559</v>
      </c>
      <c r="J10" s="514">
        <f t="shared" si="2"/>
        <v>0.00250914763352185</v>
      </c>
      <c r="K10" s="511">
        <v>1</v>
      </c>
      <c r="L10" s="524">
        <v>1</v>
      </c>
      <c r="M10" s="525">
        <f t="shared" si="5"/>
        <v>0.00250914763352185</v>
      </c>
    </row>
    <row r="11" ht="15" spans="3:13">
      <c r="C11" s="510">
        <v>1000</v>
      </c>
      <c r="D11" s="511">
        <v>450</v>
      </c>
      <c r="E11" s="512">
        <f t="shared" si="3"/>
        <v>150</v>
      </c>
      <c r="F11" s="511">
        <v>540</v>
      </c>
      <c r="G11" s="513">
        <f t="shared" si="0"/>
        <v>719.21572263757</v>
      </c>
      <c r="H11" s="515">
        <f t="shared" si="1"/>
        <v>0.369218141564531</v>
      </c>
      <c r="I11" s="523">
        <f t="shared" si="4"/>
        <v>0.0817932216362198</v>
      </c>
      <c r="J11" s="514">
        <f t="shared" si="2"/>
        <v>0.00331608638618779</v>
      </c>
      <c r="K11" s="511">
        <v>1</v>
      </c>
      <c r="L11" s="524">
        <v>1</v>
      </c>
      <c r="M11" s="525">
        <f t="shared" si="5"/>
        <v>0.00331608638618779</v>
      </c>
    </row>
    <row r="12" ht="15" spans="3:13">
      <c r="C12" s="510">
        <v>1250</v>
      </c>
      <c r="D12" s="511">
        <v>400</v>
      </c>
      <c r="E12" s="512">
        <f t="shared" si="3"/>
        <v>150</v>
      </c>
      <c r="F12" s="511">
        <v>540</v>
      </c>
      <c r="G12" s="513">
        <f t="shared" si="0"/>
        <v>743.752808971819</v>
      </c>
      <c r="H12" s="515">
        <f t="shared" si="1"/>
        <v>0.345258309507441</v>
      </c>
      <c r="I12" s="523">
        <f t="shared" si="4"/>
        <v>0.0715219801703615</v>
      </c>
      <c r="J12" s="514">
        <f t="shared" si="2"/>
        <v>0.00281720420271725</v>
      </c>
      <c r="K12" s="511">
        <v>1</v>
      </c>
      <c r="L12" s="524">
        <v>1</v>
      </c>
      <c r="M12" s="525">
        <f t="shared" si="5"/>
        <v>0.00281720420271725</v>
      </c>
    </row>
    <row r="13" ht="15" spans="3:13">
      <c r="C13" s="510">
        <v>1000</v>
      </c>
      <c r="D13" s="511">
        <v>400</v>
      </c>
      <c r="E13" s="512">
        <f t="shared" si="3"/>
        <v>150</v>
      </c>
      <c r="F13" s="511">
        <v>540</v>
      </c>
      <c r="G13" s="513">
        <f t="shared" si="0"/>
        <v>674.060437567048</v>
      </c>
      <c r="H13" s="515">
        <f t="shared" si="1"/>
        <v>0.420342886058378</v>
      </c>
      <c r="I13" s="523">
        <f t="shared" si="4"/>
        <v>0.106012885115932</v>
      </c>
      <c r="J13" s="514">
        <f t="shared" si="2"/>
        <v>0.00454448907010808</v>
      </c>
      <c r="K13" s="511">
        <v>1</v>
      </c>
      <c r="L13" s="524">
        <v>1</v>
      </c>
      <c r="M13" s="525">
        <f t="shared" si="5"/>
        <v>0.00454448907010808</v>
      </c>
    </row>
    <row r="14" ht="15" spans="3:13">
      <c r="C14" s="510">
        <v>800</v>
      </c>
      <c r="D14" s="511">
        <v>400</v>
      </c>
      <c r="E14" s="512">
        <f t="shared" si="3"/>
        <v>150</v>
      </c>
      <c r="F14" s="511">
        <v>540</v>
      </c>
      <c r="G14" s="513">
        <f t="shared" si="0"/>
        <v>609.349946370439</v>
      </c>
      <c r="H14" s="515">
        <f t="shared" si="1"/>
        <v>0.514360752721126</v>
      </c>
      <c r="I14" s="523">
        <f t="shared" si="4"/>
        <v>0.158740190363906</v>
      </c>
      <c r="J14" s="514">
        <f t="shared" si="2"/>
        <v>0.00742179370081337</v>
      </c>
      <c r="K14" s="511">
        <v>1</v>
      </c>
      <c r="L14" s="524">
        <v>1</v>
      </c>
      <c r="M14" s="525">
        <f t="shared" si="5"/>
        <v>0.00742179370081337</v>
      </c>
    </row>
    <row r="15" ht="15" spans="3:13">
      <c r="C15" s="510">
        <v>630</v>
      </c>
      <c r="D15" s="511">
        <v>400</v>
      </c>
      <c r="E15" s="512">
        <f t="shared" si="3"/>
        <v>150</v>
      </c>
      <c r="F15" s="511">
        <v>540</v>
      </c>
      <c r="G15" s="513">
        <f t="shared" si="0"/>
        <v>545.267212799099</v>
      </c>
      <c r="H15" s="515">
        <f t="shared" si="1"/>
        <v>0.642366093904</v>
      </c>
      <c r="I15" s="523">
        <f t="shared" si="4"/>
        <v>0.24758051915849</v>
      </c>
      <c r="J15" s="514">
        <f t="shared" si="2"/>
        <v>0.0127361982010048</v>
      </c>
      <c r="K15" s="511">
        <v>1</v>
      </c>
      <c r="L15" s="524">
        <v>1</v>
      </c>
      <c r="M15" s="525">
        <f t="shared" si="5"/>
        <v>0.0127361982010048</v>
      </c>
    </row>
    <row r="16" ht="15" spans="3:13">
      <c r="C16" s="510">
        <v>500</v>
      </c>
      <c r="D16" s="511">
        <v>400</v>
      </c>
      <c r="E16" s="512">
        <f t="shared" si="3"/>
        <v>150</v>
      </c>
      <c r="F16" s="511">
        <v>540</v>
      </c>
      <c r="G16" s="513">
        <f t="shared" si="0"/>
        <v>488.119853480618</v>
      </c>
      <c r="H16" s="515">
        <f t="shared" si="1"/>
        <v>0.80158288026322</v>
      </c>
      <c r="I16" s="523">
        <f t="shared" si="4"/>
        <v>0.385521068358648</v>
      </c>
      <c r="J16" s="514">
        <f t="shared" si="2"/>
        <v>0.0218133697354092</v>
      </c>
      <c r="K16" s="511">
        <v>1</v>
      </c>
      <c r="L16" s="524">
        <v>1</v>
      </c>
      <c r="M16" s="525">
        <f t="shared" si="5"/>
        <v>0.0218133697354092</v>
      </c>
    </row>
    <row r="17" spans="3:13">
      <c r="C17" s="516" t="s">
        <v>179</v>
      </c>
      <c r="D17" s="516"/>
      <c r="E17" s="516"/>
      <c r="F17" s="516"/>
      <c r="G17" s="516"/>
      <c r="H17" s="516"/>
      <c r="I17" s="516"/>
      <c r="J17" s="516"/>
      <c r="K17" s="516"/>
      <c r="L17" s="516"/>
      <c r="M17" s="516"/>
    </row>
    <row r="18" spans="3:13">
      <c r="C18" s="516"/>
      <c r="D18" s="516"/>
      <c r="E18" s="516"/>
      <c r="F18" s="516"/>
      <c r="G18" s="516"/>
      <c r="H18" s="516"/>
      <c r="I18" s="516"/>
      <c r="J18" s="516"/>
      <c r="K18" s="516"/>
      <c r="L18" s="516"/>
      <c r="M18" s="516"/>
    </row>
    <row r="19" spans="3:13">
      <c r="C19" s="516"/>
      <c r="D19" s="516"/>
      <c r="E19" s="516"/>
      <c r="F19" s="516"/>
      <c r="G19" s="516"/>
      <c r="H19" s="516"/>
      <c r="I19" s="516"/>
      <c r="J19" s="516"/>
      <c r="K19" s="516"/>
      <c r="L19" s="516"/>
      <c r="M19" s="516"/>
    </row>
    <row r="21" ht="27" customHeight="1" spans="3:13">
      <c r="C21" s="367" t="s">
        <v>180</v>
      </c>
      <c r="D21" s="367"/>
      <c r="E21" s="367" t="s">
        <v>181</v>
      </c>
      <c r="F21" s="367"/>
      <c r="G21" s="367" t="s">
        <v>182</v>
      </c>
      <c r="H21" s="367"/>
      <c r="I21" s="367"/>
      <c r="J21" s="526"/>
      <c r="K21" s="526"/>
      <c r="L21" s="526"/>
      <c r="M21" s="526"/>
    </row>
    <row r="22" spans="3:13">
      <c r="C22" s="355">
        <v>0.03</v>
      </c>
      <c r="E22" s="367" t="s">
        <v>183</v>
      </c>
      <c r="F22" s="367"/>
      <c r="G22" s="390" t="s">
        <v>184</v>
      </c>
      <c r="H22" s="390"/>
      <c r="I22" s="390"/>
      <c r="J22" s="390"/>
      <c r="K22" s="390"/>
      <c r="L22" s="390"/>
      <c r="M22" s="390"/>
    </row>
    <row r="23" spans="3:13">
      <c r="C23" s="355">
        <v>0.09</v>
      </c>
      <c r="E23" s="367" t="s">
        <v>185</v>
      </c>
      <c r="F23" s="367"/>
      <c r="G23" s="390" t="s">
        <v>186</v>
      </c>
      <c r="H23" s="390"/>
      <c r="I23" s="390"/>
      <c r="J23" s="390"/>
      <c r="K23" s="390"/>
      <c r="L23" s="390"/>
      <c r="M23" s="390"/>
    </row>
    <row r="24" spans="3:13">
      <c r="C24" s="355">
        <v>0.15</v>
      </c>
      <c r="E24" s="367" t="s">
        <v>187</v>
      </c>
      <c r="F24" s="367"/>
      <c r="G24" s="390" t="s">
        <v>188</v>
      </c>
      <c r="H24" s="390"/>
      <c r="I24" s="390"/>
      <c r="J24" s="390"/>
      <c r="K24" s="390"/>
      <c r="L24" s="390"/>
      <c r="M24" s="390"/>
    </row>
    <row r="25" spans="3:13">
      <c r="C25" s="355">
        <v>0.9</v>
      </c>
      <c r="E25" s="367" t="s">
        <v>189</v>
      </c>
      <c r="F25" s="367"/>
      <c r="G25" s="390" t="s">
        <v>190</v>
      </c>
      <c r="H25" s="390"/>
      <c r="I25" s="390"/>
      <c r="J25" s="390"/>
      <c r="K25" s="390"/>
      <c r="L25" s="390"/>
      <c r="M25" s="390"/>
    </row>
    <row r="26" spans="3:13">
      <c r="C26" s="355">
        <v>3</v>
      </c>
      <c r="E26" s="367" t="s">
        <v>191</v>
      </c>
      <c r="F26" s="367"/>
      <c r="G26" s="390" t="s">
        <v>192</v>
      </c>
      <c r="H26" s="390"/>
      <c r="I26" s="390"/>
      <c r="J26" s="390"/>
      <c r="K26" s="390"/>
      <c r="L26" s="390"/>
      <c r="M26" s="390"/>
    </row>
    <row r="29" spans="4:4">
      <c r="D29" s="355" t="s">
        <v>193</v>
      </c>
    </row>
    <row r="30" ht="22" customHeight="1" spans="3:10">
      <c r="C30" s="364" t="s">
        <v>9</v>
      </c>
      <c r="D30" s="369" t="s">
        <v>194</v>
      </c>
      <c r="E30" s="517"/>
      <c r="F30" s="517"/>
      <c r="G30" s="517"/>
      <c r="H30" s="370"/>
      <c r="J30" s="355" t="s">
        <v>195</v>
      </c>
    </row>
    <row r="31" spans="3:8">
      <c r="C31" s="364" t="s">
        <v>196</v>
      </c>
      <c r="D31" s="518">
        <v>0.03</v>
      </c>
      <c r="E31" s="518">
        <v>0.09</v>
      </c>
      <c r="F31" s="518">
        <v>0.15</v>
      </c>
      <c r="G31" s="518">
        <v>0.9</v>
      </c>
      <c r="H31" s="518">
        <v>3</v>
      </c>
    </row>
    <row r="32" spans="3:8">
      <c r="C32" s="364">
        <v>2</v>
      </c>
      <c r="D32" s="364">
        <v>0.95</v>
      </c>
      <c r="E32" s="364">
        <v>1</v>
      </c>
      <c r="F32" s="374">
        <v>1</v>
      </c>
      <c r="G32" s="364">
        <v>1.2</v>
      </c>
      <c r="H32" s="364">
        <v>1.5</v>
      </c>
    </row>
    <row r="33" spans="3:8">
      <c r="C33" s="364">
        <v>3</v>
      </c>
      <c r="D33" s="364"/>
      <c r="E33" s="374">
        <v>0.95</v>
      </c>
      <c r="F33" s="379"/>
      <c r="G33" s="364">
        <v>1.25</v>
      </c>
      <c r="H33" s="364">
        <v>1.6</v>
      </c>
    </row>
    <row r="34" spans="3:10">
      <c r="C34" s="364">
        <v>4</v>
      </c>
      <c r="D34" s="374">
        <v>0.95</v>
      </c>
      <c r="E34" s="379"/>
      <c r="F34" s="379"/>
      <c r="G34" s="364">
        <v>1.3</v>
      </c>
      <c r="H34" s="364">
        <v>1.7</v>
      </c>
      <c r="J34" s="355" t="s">
        <v>197</v>
      </c>
    </row>
    <row r="35" spans="3:8">
      <c r="C35" s="364" t="s">
        <v>198</v>
      </c>
      <c r="D35" s="377"/>
      <c r="E35" s="379"/>
      <c r="F35" s="379"/>
      <c r="G35" s="364">
        <v>1.35</v>
      </c>
      <c r="H35" s="364">
        <v>1.8</v>
      </c>
    </row>
    <row r="36" spans="3:8">
      <c r="C36" s="364" t="s">
        <v>199</v>
      </c>
      <c r="D36" s="374">
        <v>0.85</v>
      </c>
      <c r="E36" s="379"/>
      <c r="F36" s="379"/>
      <c r="G36" s="364">
        <v>1.4</v>
      </c>
      <c r="H36" s="364">
        <v>1.85</v>
      </c>
    </row>
    <row r="37" spans="3:8">
      <c r="C37" s="364">
        <v>13</v>
      </c>
      <c r="D37" s="377"/>
      <c r="E37" s="377"/>
      <c r="F37" s="379"/>
      <c r="G37" s="374">
        <v>1.45</v>
      </c>
      <c r="H37" s="364">
        <v>1.9</v>
      </c>
    </row>
    <row r="38" spans="3:8">
      <c r="C38" s="364" t="s">
        <v>200</v>
      </c>
      <c r="D38" s="364">
        <v>0.8</v>
      </c>
      <c r="E38" s="364">
        <v>0.9</v>
      </c>
      <c r="F38" s="377"/>
      <c r="G38" s="377"/>
      <c r="H38" s="364">
        <v>1.95</v>
      </c>
    </row>
  </sheetData>
  <mergeCells count="32">
    <mergeCell ref="C6:D6"/>
    <mergeCell ref="C21:D21"/>
    <mergeCell ref="G21:I21"/>
    <mergeCell ref="C22:D22"/>
    <mergeCell ref="G22:M22"/>
    <mergeCell ref="C23:D23"/>
    <mergeCell ref="G23:M23"/>
    <mergeCell ref="C24:D24"/>
    <mergeCell ref="G24:M24"/>
    <mergeCell ref="C25:D25"/>
    <mergeCell ref="G25:M25"/>
    <mergeCell ref="C26:D26"/>
    <mergeCell ref="G26:M26"/>
    <mergeCell ref="D30:H30"/>
    <mergeCell ref="J30:O30"/>
    <mergeCell ref="D32:D33"/>
    <mergeCell ref="D34:D35"/>
    <mergeCell ref="D36:D37"/>
    <mergeCell ref="E6:E7"/>
    <mergeCell ref="E33:E37"/>
    <mergeCell ref="F6:F7"/>
    <mergeCell ref="F32:F38"/>
    <mergeCell ref="G6:G7"/>
    <mergeCell ref="G37:G38"/>
    <mergeCell ref="H6:H7"/>
    <mergeCell ref="I6:I7"/>
    <mergeCell ref="J6:J7"/>
    <mergeCell ref="K6:K7"/>
    <mergeCell ref="L6:L7"/>
    <mergeCell ref="M6:M7"/>
    <mergeCell ref="N6:N7"/>
    <mergeCell ref="C17:M19"/>
  </mergeCells>
  <dataValidations count="1">
    <dataValidation type="list" allowBlank="1" showInputMessage="1" showErrorMessage="1" sqref="C8:D8">
      <formula1>"120,160,200,250,320,400,500,630,800,1000,1250,1600,2000,2500,3000,3500,4000"</formula1>
    </dataValidation>
  </dataValidation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X73"/>
  <sheetViews>
    <sheetView showGridLines="0" zoomScale="85" zoomScaleNormal="85" topLeftCell="I1" workbookViewId="0">
      <selection activeCell="S23" sqref="S23"/>
    </sheetView>
  </sheetViews>
  <sheetFormatPr defaultColWidth="9" defaultRowHeight="13.5"/>
  <cols>
    <col min="1" max="1" width="9" style="393"/>
    <col min="2" max="2" width="17.75" style="393" customWidth="1"/>
    <col min="3" max="3" width="31.125" style="393" customWidth="1"/>
    <col min="4" max="4" width="12.25" style="393" customWidth="1"/>
    <col min="5" max="5" width="16" style="393" customWidth="1"/>
    <col min="6" max="7" width="15.25" style="393" customWidth="1"/>
    <col min="8" max="8" width="3.25" style="393" customWidth="1"/>
    <col min="9" max="12" width="9" style="393"/>
    <col min="13" max="13" width="11" style="393" customWidth="1"/>
    <col min="14" max="15" width="9" style="393"/>
    <col min="16" max="16" width="12.625" style="393"/>
    <col min="17" max="17" width="14.875" style="393"/>
    <col min="18" max="18" width="9" style="393"/>
    <col min="19" max="19" width="14.875" style="393"/>
    <col min="20" max="20" width="12.625" style="393"/>
    <col min="21" max="21" width="14.875" style="393"/>
    <col min="22" max="22" width="12.625" style="393"/>
    <col min="23" max="24" width="9" style="393"/>
    <col min="25" max="25" width="14.875" style="393"/>
    <col min="26" max="16384" width="9" style="393"/>
  </cols>
  <sheetData>
    <row r="1" ht="23.25" spans="1:7">
      <c r="A1" s="394" t="s">
        <v>201</v>
      </c>
      <c r="B1" s="395"/>
      <c r="C1" s="395"/>
      <c r="D1" s="395"/>
      <c r="E1" s="395"/>
      <c r="F1" s="395"/>
      <c r="G1" s="396"/>
    </row>
    <row r="2" spans="1:10">
      <c r="A2" s="397" t="s">
        <v>202</v>
      </c>
      <c r="B2" s="398"/>
      <c r="C2" s="399"/>
      <c r="D2" s="400" t="s">
        <v>203</v>
      </c>
      <c r="E2" s="400" t="s">
        <v>204</v>
      </c>
      <c r="F2" s="400" t="s">
        <v>205</v>
      </c>
      <c r="G2" s="400" t="s">
        <v>206</v>
      </c>
      <c r="I2" s="438"/>
      <c r="J2" s="438"/>
    </row>
    <row r="3" spans="1:7">
      <c r="A3" s="401"/>
      <c r="B3" s="402"/>
      <c r="C3" s="403"/>
      <c r="D3" s="404"/>
      <c r="E3" s="404"/>
      <c r="F3" s="404"/>
      <c r="G3" s="404"/>
    </row>
    <row r="4" spans="1:7">
      <c r="A4" s="405"/>
      <c r="B4" s="406"/>
      <c r="C4" s="407" t="s">
        <v>207</v>
      </c>
      <c r="D4" s="407" t="s">
        <v>208</v>
      </c>
      <c r="E4" s="407" t="s">
        <v>208</v>
      </c>
      <c r="F4" s="407" t="s">
        <v>208</v>
      </c>
      <c r="G4" s="407" t="s">
        <v>208</v>
      </c>
    </row>
    <row r="5" ht="15" spans="1:7">
      <c r="A5" s="408" t="s">
        <v>209</v>
      </c>
      <c r="B5" s="409"/>
      <c r="C5" s="410"/>
      <c r="D5" s="410">
        <v>3.6</v>
      </c>
      <c r="E5" s="410">
        <v>4.5</v>
      </c>
      <c r="F5" s="410">
        <v>8</v>
      </c>
      <c r="G5" s="410">
        <v>8</v>
      </c>
    </row>
    <row r="6" ht="15.75" spans="1:20">
      <c r="A6" s="405" t="s">
        <v>210</v>
      </c>
      <c r="B6" s="406"/>
      <c r="C6" s="410" t="s">
        <v>211</v>
      </c>
      <c r="D6" s="410">
        <f>1.6+0.1*+D5</f>
        <v>1.96</v>
      </c>
      <c r="E6" s="410">
        <f>1.6+0.1*+E5</f>
        <v>2.05</v>
      </c>
      <c r="F6" s="410">
        <f>1.6+0.1*+F5</f>
        <v>2.4</v>
      </c>
      <c r="G6" s="410">
        <f>1.6+0.1*+G5</f>
        <v>2.4</v>
      </c>
      <c r="P6" s="393" t="s">
        <v>212</v>
      </c>
      <c r="Q6" s="451" t="s">
        <v>213</v>
      </c>
      <c r="R6" s="451" t="s">
        <v>214</v>
      </c>
      <c r="S6" s="451" t="s">
        <v>215</v>
      </c>
      <c r="T6" s="393" t="s">
        <v>216</v>
      </c>
    </row>
    <row r="7" ht="16.5" spans="1:21">
      <c r="A7" s="405" t="s">
        <v>217</v>
      </c>
      <c r="B7" s="406"/>
      <c r="C7" s="410"/>
      <c r="D7" s="410">
        <v>2500</v>
      </c>
      <c r="E7" s="410">
        <v>4000</v>
      </c>
      <c r="F7" s="410">
        <v>1500</v>
      </c>
      <c r="G7" s="410">
        <v>1500</v>
      </c>
      <c r="I7" s="448" t="s">
        <v>218</v>
      </c>
      <c r="J7" s="449" t="s">
        <v>219</v>
      </c>
      <c r="K7" s="449"/>
      <c r="L7" s="449"/>
      <c r="M7" s="450"/>
      <c r="O7" s="393" t="s">
        <v>220</v>
      </c>
      <c r="P7" s="451">
        <v>2</v>
      </c>
      <c r="Q7" s="451">
        <v>0.5</v>
      </c>
      <c r="R7" s="451">
        <v>293.15</v>
      </c>
      <c r="S7" s="489">
        <f>P13</f>
        <v>162.610285251605</v>
      </c>
      <c r="T7" s="490">
        <f>0.00887*P7*POWER(Q7,2.5)*POWER((R7*S7),0.5)*3600</f>
        <v>2464.90441209542</v>
      </c>
      <c r="U7" s="393" t="s">
        <v>221</v>
      </c>
    </row>
    <row r="8" ht="16.5" spans="1:17">
      <c r="A8" s="411" t="s">
        <v>222</v>
      </c>
      <c r="B8" s="412"/>
      <c r="C8" s="410" t="s">
        <v>223</v>
      </c>
      <c r="D8" s="410">
        <f>0.7*D7</f>
        <v>1750</v>
      </c>
      <c r="E8" s="410">
        <f>0.7*E7</f>
        <v>2800</v>
      </c>
      <c r="F8" s="410">
        <f>0.7*F7</f>
        <v>1050</v>
      </c>
      <c r="G8" s="410">
        <f>0.7*G7</f>
        <v>1050</v>
      </c>
      <c r="I8" s="452" t="s">
        <v>224</v>
      </c>
      <c r="J8" s="453" t="s">
        <v>225</v>
      </c>
      <c r="K8" s="453"/>
      <c r="L8" s="453"/>
      <c r="M8" s="454"/>
      <c r="Q8" s="451"/>
    </row>
    <row r="9" ht="18" spans="1:20">
      <c r="A9" s="405" t="s">
        <v>226</v>
      </c>
      <c r="B9" s="406"/>
      <c r="C9" s="410" t="s">
        <v>227</v>
      </c>
      <c r="D9" s="413">
        <f>0.166*EXP(2*LN(D8)/5)</f>
        <v>3.29096533338171</v>
      </c>
      <c r="E9" s="413">
        <f>0.166*EXP(2*LN(E8)/5)</f>
        <v>3.97165302781648</v>
      </c>
      <c r="F9" s="413">
        <f>0.166*EXP(2*LN(F8)/5)</f>
        <v>2.68277226372473</v>
      </c>
      <c r="G9" s="413">
        <f>0.166*EXP(2*LN(G8)/5)</f>
        <v>2.68277226372473</v>
      </c>
      <c r="I9" s="452" t="s">
        <v>228</v>
      </c>
      <c r="J9" s="453" t="s">
        <v>229</v>
      </c>
      <c r="K9" s="453"/>
      <c r="L9" s="453"/>
      <c r="M9" s="454"/>
      <c r="P9" s="393" t="s">
        <v>230</v>
      </c>
      <c r="Q9" s="451" t="s">
        <v>213</v>
      </c>
      <c r="R9" s="451" t="s">
        <v>214</v>
      </c>
      <c r="S9" s="451" t="s">
        <v>215</v>
      </c>
      <c r="T9" s="393" t="s">
        <v>216</v>
      </c>
    </row>
    <row r="10" ht="16.5" spans="1:21">
      <c r="A10" s="405" t="s">
        <v>231</v>
      </c>
      <c r="B10" s="406"/>
      <c r="C10" s="410" t="s">
        <v>232</v>
      </c>
      <c r="D10" s="410">
        <v>2.3</v>
      </c>
      <c r="E10" s="410">
        <v>2.5</v>
      </c>
      <c r="F10" s="410">
        <v>2.4</v>
      </c>
      <c r="G10" s="410">
        <v>7.5</v>
      </c>
      <c r="I10" s="452" t="s">
        <v>233</v>
      </c>
      <c r="J10" s="453" t="s">
        <v>234</v>
      </c>
      <c r="K10" s="453"/>
      <c r="L10" s="453"/>
      <c r="M10" s="454"/>
      <c r="O10" s="393" t="s">
        <v>235</v>
      </c>
      <c r="P10" s="455" t="s">
        <v>236</v>
      </c>
      <c r="Q10" s="451">
        <v>0.5</v>
      </c>
      <c r="R10" s="451">
        <v>293.15</v>
      </c>
      <c r="S10" s="489">
        <f>P13</f>
        <v>162.610285251605</v>
      </c>
      <c r="T10" s="491">
        <f>4.16*P10*POWER(Q10,2.5)*POWER((S10/R10),0.5)*3600</f>
        <v>1971.74114362055</v>
      </c>
      <c r="U10" s="393" t="s">
        <v>221</v>
      </c>
    </row>
    <row r="11" ht="16.5" spans="1:13">
      <c r="A11" s="414" t="s">
        <v>237</v>
      </c>
      <c r="B11" s="415"/>
      <c r="C11" s="416" t="s">
        <v>238</v>
      </c>
      <c r="D11" s="417">
        <f>IF(D10&gt;D9,0.071*EXP(LN(D8)/3)*EXP(5*LN(D10)/3)+0.0018*D8,IF(D10&lt;D9,0.032*EXP(3*LN(D8)/5)*D10,0.035*D8))</f>
        <v>6.49681714453966</v>
      </c>
      <c r="E11" s="413">
        <f>IF(E10&gt;E9,0.071*EXP(LN(E8)/3)*EXP(5*LN(E10)/3)+0.0018*E8,IF(E10&lt;E9,0.032*EXP(3*LN(E8)/5)*E10,0.035*E8))</f>
        <v>9.36234855854034</v>
      </c>
      <c r="F11" s="413">
        <f>IF(F10&gt;F9,0.071*EXP(LN(F8)/3)*EXP(5*LN(F10)/3)+0.0018*F8,IF(F10&lt;F9,0.032*EXP(3*LN(F8)/5)*F10,0.035*F8))</f>
        <v>4.98970418809038</v>
      </c>
      <c r="G11" s="413">
        <f>IF(G10&gt;G9,0.071*EXP(LN(G8)/3)*EXP(5*LN(G10)/3)+0.0018*G8,IF(G10&lt;G9,0.032*EXP(3*LN(G8)/5)*G10,0.035*G8))</f>
        <v>22.6275233192678</v>
      </c>
      <c r="I11" s="456" t="s">
        <v>239</v>
      </c>
      <c r="J11" s="453" t="s">
        <v>240</v>
      </c>
      <c r="K11" s="453"/>
      <c r="L11" s="453"/>
      <c r="M11" s="454"/>
    </row>
    <row r="12" ht="16.5" spans="1:24">
      <c r="A12" s="418"/>
      <c r="B12" s="419"/>
      <c r="C12" s="416"/>
      <c r="D12" s="420"/>
      <c r="E12" s="413"/>
      <c r="F12" s="413"/>
      <c r="G12" s="413"/>
      <c r="I12" s="452" t="s">
        <v>241</v>
      </c>
      <c r="J12" s="453" t="s">
        <v>242</v>
      </c>
      <c r="K12" s="453"/>
      <c r="L12" s="453"/>
      <c r="M12" s="454"/>
      <c r="Q12" s="451" t="s">
        <v>243</v>
      </c>
      <c r="R12" s="451" t="s">
        <v>244</v>
      </c>
      <c r="S12" s="451" t="s">
        <v>245</v>
      </c>
      <c r="T12" s="451" t="s">
        <v>246</v>
      </c>
      <c r="U12" s="451" t="s">
        <v>247</v>
      </c>
      <c r="V12" s="451" t="s">
        <v>248</v>
      </c>
      <c r="W12" s="393" t="s">
        <v>39</v>
      </c>
      <c r="X12" s="451" t="s">
        <v>249</v>
      </c>
    </row>
    <row r="13" ht="18" spans="1:24">
      <c r="A13" s="405" t="s">
        <v>250</v>
      </c>
      <c r="B13" s="406"/>
      <c r="C13" s="410"/>
      <c r="D13" s="410">
        <v>293</v>
      </c>
      <c r="E13" s="410">
        <v>293</v>
      </c>
      <c r="F13" s="410">
        <v>293</v>
      </c>
      <c r="G13" s="410">
        <v>293</v>
      </c>
      <c r="I13" s="452" t="s">
        <v>251</v>
      </c>
      <c r="J13" s="453" t="s">
        <v>252</v>
      </c>
      <c r="K13" s="453"/>
      <c r="L13" s="453"/>
      <c r="M13" s="454"/>
      <c r="O13" s="457" t="s">
        <v>215</v>
      </c>
      <c r="P13" s="458">
        <f>Q13*R13/(U13*T13)</f>
        <v>162.610285251605</v>
      </c>
      <c r="Q13" s="492">
        <v>1</v>
      </c>
      <c r="R13" s="492">
        <f>0.7*S13*1000</f>
        <v>1050</v>
      </c>
      <c r="S13" s="493">
        <v>1.5</v>
      </c>
      <c r="T13" s="492">
        <v>1.01</v>
      </c>
      <c r="U13" s="494">
        <f>IF(U15&gt;0,U17,U16)</f>
        <v>6.39322388978947</v>
      </c>
      <c r="V13" s="492">
        <f>W13-Q10</f>
        <v>3</v>
      </c>
      <c r="W13" s="493">
        <v>3.5</v>
      </c>
      <c r="X13" s="494">
        <f>0.166*POWER(R13,2/5)</f>
        <v>2.68277226372473</v>
      </c>
    </row>
    <row r="14" ht="15.75" customHeight="1" spans="1:13">
      <c r="A14" s="411" t="s">
        <v>253</v>
      </c>
      <c r="B14" s="412"/>
      <c r="C14" s="410"/>
      <c r="D14" s="421">
        <f>D8/(D11*1.02)</f>
        <v>264.081047125018</v>
      </c>
      <c r="E14" s="421">
        <f>E8/(E11*1.02)</f>
        <v>293.206135410501</v>
      </c>
      <c r="F14" s="421">
        <f>F8/(F11*1.02)</f>
        <v>206.307172910755</v>
      </c>
      <c r="G14" s="421">
        <f>G8/(G11*1.02)</f>
        <v>45.4937887006536</v>
      </c>
      <c r="I14" s="452" t="s">
        <v>254</v>
      </c>
      <c r="J14" s="453" t="s">
        <v>255</v>
      </c>
      <c r="K14" s="453"/>
      <c r="L14" s="453"/>
      <c r="M14" s="454"/>
    </row>
    <row r="15" ht="18" spans="1:21">
      <c r="A15" s="405" t="s">
        <v>256</v>
      </c>
      <c r="B15" s="406"/>
      <c r="C15" s="410" t="s">
        <v>257</v>
      </c>
      <c r="D15" s="421">
        <f>D13+D14</f>
        <v>557.081047125018</v>
      </c>
      <c r="E15" s="421">
        <f>E13+E14</f>
        <v>586.206135410501</v>
      </c>
      <c r="F15" s="421">
        <f>F13+F14</f>
        <v>499.307172910755</v>
      </c>
      <c r="G15" s="421">
        <f>G13+G14</f>
        <v>338.493788700654</v>
      </c>
      <c r="I15" s="452" t="s">
        <v>258</v>
      </c>
      <c r="J15" s="453" t="s">
        <v>259</v>
      </c>
      <c r="K15" s="453"/>
      <c r="L15" s="453"/>
      <c r="M15" s="454"/>
      <c r="O15" s="459" t="s">
        <v>260</v>
      </c>
      <c r="P15" s="459"/>
      <c r="Q15" s="495">
        <f>P13+R10</f>
        <v>455.760285251605</v>
      </c>
      <c r="T15" s="451" t="s">
        <v>261</v>
      </c>
      <c r="U15" s="393">
        <f>V13-X13</f>
        <v>0.317227736275268</v>
      </c>
    </row>
    <row r="16" ht="17.25" spans="1:21">
      <c r="A16" s="411" t="s">
        <v>262</v>
      </c>
      <c r="B16" s="412"/>
      <c r="C16" s="410"/>
      <c r="D16" s="410">
        <v>1.2</v>
      </c>
      <c r="E16" s="410">
        <v>1.2</v>
      </c>
      <c r="F16" s="410">
        <v>1.2</v>
      </c>
      <c r="G16" s="410">
        <v>1.2</v>
      </c>
      <c r="I16" s="460" t="s">
        <v>263</v>
      </c>
      <c r="J16" s="461"/>
      <c r="K16" s="461"/>
      <c r="L16" s="461"/>
      <c r="M16" s="462"/>
      <c r="O16" s="459" t="s">
        <v>264</v>
      </c>
      <c r="P16" s="459"/>
      <c r="Q16" s="496">
        <f>U13*Q15/(1.2*R10)*3600</f>
        <v>29818.6342523059</v>
      </c>
      <c r="U16" s="497">
        <f>0.032*POWER(R13,3/5)*V13</f>
        <v>6.23713023511297</v>
      </c>
    </row>
    <row r="17" ht="16.5" customHeight="1" spans="1:21">
      <c r="A17" s="422" t="s">
        <v>265</v>
      </c>
      <c r="B17" s="423"/>
      <c r="C17" s="410"/>
      <c r="D17" s="424">
        <v>5</v>
      </c>
      <c r="E17" s="410"/>
      <c r="F17" s="410"/>
      <c r="G17" s="410"/>
      <c r="I17" s="463"/>
      <c r="U17" s="497">
        <f>0.071*POWER(R13,1/3)*POWER(V13,5/3)+0.0018*R13</f>
        <v>6.39322388978947</v>
      </c>
    </row>
    <row r="18" ht="18" spans="1:9">
      <c r="A18" s="425" t="s">
        <v>266</v>
      </c>
      <c r="B18" s="426"/>
      <c r="C18" s="410" t="s">
        <v>267</v>
      </c>
      <c r="D18" s="410">
        <f>PRODUCT(D17,0.6)</f>
        <v>3</v>
      </c>
      <c r="E18" s="410"/>
      <c r="F18" s="410"/>
      <c r="G18" s="410"/>
      <c r="I18" s="464"/>
    </row>
    <row r="19" ht="16.5" spans="1:9">
      <c r="A19" s="425" t="s">
        <v>268</v>
      </c>
      <c r="B19" s="426"/>
      <c r="C19" s="410"/>
      <c r="D19" s="410">
        <v>2</v>
      </c>
      <c r="E19" s="410"/>
      <c r="F19" s="410"/>
      <c r="G19" s="410"/>
      <c r="I19" s="464"/>
    </row>
    <row r="20" ht="18" spans="1:10">
      <c r="A20" s="425" t="s">
        <v>269</v>
      </c>
      <c r="B20" s="426"/>
      <c r="C20" s="410" t="s">
        <v>270</v>
      </c>
      <c r="D20" s="410">
        <v>0.7</v>
      </c>
      <c r="E20" s="410"/>
      <c r="F20" s="410"/>
      <c r="G20" s="410"/>
      <c r="I20" s="465"/>
      <c r="J20" s="438"/>
    </row>
    <row r="21" ht="15" spans="1:14">
      <c r="A21" s="427" t="s">
        <v>271</v>
      </c>
      <c r="B21" s="428"/>
      <c r="C21" s="429" t="s">
        <v>272</v>
      </c>
      <c r="D21" s="413">
        <f>D15*D15*D18*D18*D11*D11/((D16*D16*2*9.8*D19*D18*D18-D11*D11)*D14*D13)</f>
        <v>3.27080338961046</v>
      </c>
      <c r="E21" s="410"/>
      <c r="F21" s="410"/>
      <c r="G21" s="410"/>
      <c r="I21" s="466" t="s">
        <v>273</v>
      </c>
      <c r="J21" s="466"/>
      <c r="K21" s="466"/>
      <c r="L21" s="466"/>
      <c r="M21" s="466"/>
      <c r="N21" s="466"/>
    </row>
    <row r="22" ht="15" spans="1:14">
      <c r="A22" s="427" t="s">
        <v>274</v>
      </c>
      <c r="B22" s="428"/>
      <c r="C22" s="410"/>
      <c r="D22" s="413">
        <f>SQRT(D21)</f>
        <v>1.80853625609509</v>
      </c>
      <c r="E22" s="410"/>
      <c r="F22" s="410"/>
      <c r="G22" s="410"/>
      <c r="I22" s="467" t="s">
        <v>275</v>
      </c>
      <c r="J22" s="467"/>
      <c r="K22" s="467" t="s">
        <v>276</v>
      </c>
      <c r="L22" s="467"/>
      <c r="M22" s="467" t="s">
        <v>277</v>
      </c>
      <c r="N22" s="467"/>
    </row>
    <row r="23" ht="17.25" spans="1:14">
      <c r="A23" s="430" t="s">
        <v>278</v>
      </c>
      <c r="B23" s="431"/>
      <c r="C23" s="432"/>
      <c r="D23" s="433">
        <f>D22/D20</f>
        <v>2.58362322299299</v>
      </c>
      <c r="E23" s="434"/>
      <c r="F23" s="434"/>
      <c r="G23" s="434"/>
      <c r="I23" s="467"/>
      <c r="J23" s="467"/>
      <c r="K23" s="467"/>
      <c r="L23" s="467"/>
      <c r="M23" s="467"/>
      <c r="N23" s="467"/>
    </row>
    <row r="24" spans="1:14">
      <c r="A24" s="435"/>
      <c r="B24" s="435"/>
      <c r="C24" s="436"/>
      <c r="D24" s="437"/>
      <c r="E24" s="437"/>
      <c r="F24" s="437"/>
      <c r="G24" s="437"/>
      <c r="H24" s="438"/>
      <c r="I24" s="468" t="s">
        <v>279</v>
      </c>
      <c r="J24" s="469"/>
      <c r="K24" s="467" t="s">
        <v>280</v>
      </c>
      <c r="L24" s="467"/>
      <c r="M24" s="470">
        <v>6</v>
      </c>
      <c r="N24" s="470"/>
    </row>
    <row r="25" ht="14.25" spans="1:14">
      <c r="A25" s="439"/>
      <c r="B25" s="439"/>
      <c r="I25" s="469"/>
      <c r="J25" s="469"/>
      <c r="K25" s="467" t="s">
        <v>281</v>
      </c>
      <c r="L25" s="467"/>
      <c r="M25" s="470">
        <v>1.5</v>
      </c>
      <c r="N25" s="470"/>
    </row>
    <row r="26" ht="23.25" spans="1:14">
      <c r="A26" s="394" t="s">
        <v>282</v>
      </c>
      <c r="B26" s="440"/>
      <c r="C26" s="440"/>
      <c r="D26" s="440"/>
      <c r="E26" s="440"/>
      <c r="F26" s="440"/>
      <c r="G26" s="441"/>
      <c r="I26" s="467" t="s">
        <v>283</v>
      </c>
      <c r="J26" s="467"/>
      <c r="K26" s="467" t="s">
        <v>280</v>
      </c>
      <c r="L26" s="467"/>
      <c r="M26" s="470" t="s">
        <v>284</v>
      </c>
      <c r="N26" s="470"/>
    </row>
    <row r="27" spans="1:14">
      <c r="A27" s="397" t="s">
        <v>202</v>
      </c>
      <c r="B27" s="398"/>
      <c r="C27" s="399"/>
      <c r="D27" s="400" t="s">
        <v>203</v>
      </c>
      <c r="E27" s="400" t="s">
        <v>204</v>
      </c>
      <c r="F27" s="400" t="s">
        <v>205</v>
      </c>
      <c r="G27" s="400" t="s">
        <v>206</v>
      </c>
      <c r="I27" s="467"/>
      <c r="J27" s="467"/>
      <c r="K27" s="467" t="s">
        <v>281</v>
      </c>
      <c r="L27" s="467"/>
      <c r="M27" s="470" t="s">
        <v>285</v>
      </c>
      <c r="N27" s="470"/>
    </row>
    <row r="28" spans="1:14">
      <c r="A28" s="401"/>
      <c r="B28" s="402"/>
      <c r="C28" s="403"/>
      <c r="D28" s="404"/>
      <c r="E28" s="404"/>
      <c r="F28" s="404"/>
      <c r="G28" s="404"/>
      <c r="I28" s="467" t="s">
        <v>286</v>
      </c>
      <c r="J28" s="467"/>
      <c r="K28" s="467" t="s">
        <v>280</v>
      </c>
      <c r="L28" s="467"/>
      <c r="M28" s="470" t="s">
        <v>287</v>
      </c>
      <c r="N28" s="470"/>
    </row>
    <row r="29" spans="1:14">
      <c r="A29" s="405"/>
      <c r="B29" s="406"/>
      <c r="C29" s="407" t="s">
        <v>207</v>
      </c>
      <c r="D29" s="407" t="s">
        <v>208</v>
      </c>
      <c r="E29" s="407" t="s">
        <v>208</v>
      </c>
      <c r="F29" s="407" t="s">
        <v>208</v>
      </c>
      <c r="G29" s="407" t="s">
        <v>208</v>
      </c>
      <c r="I29" s="467"/>
      <c r="J29" s="467"/>
      <c r="K29" s="467" t="s">
        <v>281</v>
      </c>
      <c r="L29" s="467"/>
      <c r="M29" s="470" t="s">
        <v>288</v>
      </c>
      <c r="N29" s="470"/>
    </row>
    <row r="30" ht="15" spans="1:14">
      <c r="A30" s="405" t="s">
        <v>289</v>
      </c>
      <c r="B30" s="406"/>
      <c r="C30" s="410"/>
      <c r="D30" s="410">
        <v>3.6</v>
      </c>
      <c r="E30" s="410">
        <v>4.5</v>
      </c>
      <c r="F30" s="410">
        <v>8</v>
      </c>
      <c r="G30" s="410">
        <v>12</v>
      </c>
      <c r="I30" s="467" t="s">
        <v>290</v>
      </c>
      <c r="J30" s="467"/>
      <c r="K30" s="467" t="s">
        <v>280</v>
      </c>
      <c r="L30" s="467"/>
      <c r="M30" s="470" t="s">
        <v>285</v>
      </c>
      <c r="N30" s="470"/>
    </row>
    <row r="31" ht="15" spans="1:14">
      <c r="A31" s="405" t="s">
        <v>291</v>
      </c>
      <c r="B31" s="406"/>
      <c r="C31" s="410" t="s">
        <v>211</v>
      </c>
      <c r="D31" s="410">
        <f>1.6+0.1*+D30</f>
        <v>1.96</v>
      </c>
      <c r="E31" s="410">
        <f>1.6+0.1*+E30</f>
        <v>2.05</v>
      </c>
      <c r="F31" s="410">
        <f>1.6+0.1*+F30</f>
        <v>2.4</v>
      </c>
      <c r="G31" s="410">
        <f>1.6+0.1*+G30</f>
        <v>2.8</v>
      </c>
      <c r="I31" s="467"/>
      <c r="J31" s="467"/>
      <c r="K31" s="467" t="s">
        <v>281</v>
      </c>
      <c r="L31" s="467"/>
      <c r="M31" s="470" t="s">
        <v>292</v>
      </c>
      <c r="N31" s="470"/>
    </row>
    <row r="32" ht="15" spans="1:14">
      <c r="A32" s="405" t="s">
        <v>217</v>
      </c>
      <c r="B32" s="406"/>
      <c r="C32" s="410"/>
      <c r="D32" s="410">
        <v>2500</v>
      </c>
      <c r="E32" s="410">
        <v>4000</v>
      </c>
      <c r="F32" s="410">
        <v>1500</v>
      </c>
      <c r="G32" s="410">
        <v>3000</v>
      </c>
      <c r="I32" s="467" t="s">
        <v>293</v>
      </c>
      <c r="J32" s="467"/>
      <c r="K32" s="467" t="s">
        <v>280</v>
      </c>
      <c r="L32" s="467"/>
      <c r="M32" s="470" t="s">
        <v>287</v>
      </c>
      <c r="N32" s="470"/>
    </row>
    <row r="33" ht="15" spans="1:14">
      <c r="A33" s="411" t="s">
        <v>222</v>
      </c>
      <c r="B33" s="412"/>
      <c r="C33" s="410" t="s">
        <v>223</v>
      </c>
      <c r="D33" s="410">
        <f>0.7*D32</f>
        <v>1750</v>
      </c>
      <c r="E33" s="410">
        <f>0.7*E32</f>
        <v>2800</v>
      </c>
      <c r="F33" s="410">
        <f>0.7*F32</f>
        <v>1050</v>
      </c>
      <c r="G33" s="410">
        <f>0.7*G32</f>
        <v>2100</v>
      </c>
      <c r="I33" s="467"/>
      <c r="J33" s="467"/>
      <c r="K33" s="467" t="s">
        <v>281</v>
      </c>
      <c r="L33" s="467"/>
      <c r="M33" s="470" t="s">
        <v>288</v>
      </c>
      <c r="N33" s="470"/>
    </row>
    <row r="34" ht="18" spans="1:14">
      <c r="A34" s="405" t="s">
        <v>226</v>
      </c>
      <c r="B34" s="406"/>
      <c r="C34" s="410" t="s">
        <v>227</v>
      </c>
      <c r="D34" s="413">
        <f>0.166*EXP(2*LN(D33)/5)</f>
        <v>3.29096533338171</v>
      </c>
      <c r="E34" s="413">
        <f>0.166*EXP(2*LN(E33)/5)</f>
        <v>3.97165302781648</v>
      </c>
      <c r="F34" s="413">
        <f>0.166*EXP(2*LN(F33)/5)</f>
        <v>2.68277226372473</v>
      </c>
      <c r="G34" s="413">
        <f>0.166*EXP(2*LN(G33)/5)</f>
        <v>3.53993922478689</v>
      </c>
      <c r="I34" s="467" t="s">
        <v>294</v>
      </c>
      <c r="J34" s="467"/>
      <c r="K34" s="467" t="s">
        <v>280</v>
      </c>
      <c r="L34" s="467"/>
      <c r="M34" s="470" t="s">
        <v>295</v>
      </c>
      <c r="N34" s="470"/>
    </row>
    <row r="35" ht="15" spans="1:14">
      <c r="A35" s="405" t="s">
        <v>231</v>
      </c>
      <c r="B35" s="406"/>
      <c r="C35" s="410" t="s">
        <v>232</v>
      </c>
      <c r="D35" s="410">
        <v>2.3</v>
      </c>
      <c r="E35" s="410">
        <v>2.5</v>
      </c>
      <c r="F35" s="410">
        <v>2.4</v>
      </c>
      <c r="G35" s="410">
        <v>5</v>
      </c>
      <c r="I35" s="467"/>
      <c r="J35" s="467"/>
      <c r="K35" s="467" t="s">
        <v>281</v>
      </c>
      <c r="L35" s="467"/>
      <c r="M35" s="470" t="s">
        <v>296</v>
      </c>
      <c r="N35" s="470"/>
    </row>
    <row r="36" ht="16.5" customHeight="1" spans="1:14">
      <c r="A36" s="405" t="s">
        <v>297</v>
      </c>
      <c r="B36" s="406"/>
      <c r="C36" s="442" t="s">
        <v>298</v>
      </c>
      <c r="D36" s="413">
        <f>IF(D35&gt;D34,0.071*EXP(LN(D33)/3)*EXP(5*LN(D35)/3)+0.0018*D33,IF(D35&lt;D34,0.032*EXP(3*LN(D33)/5)*D35,0.035*D33))</f>
        <v>6.49681714453966</v>
      </c>
      <c r="E36" s="413">
        <f>IF(E35&gt;E34,0.071*EXP(LN(E33)/3)*EXP(5*LN(E35)/3)+0.0018*E33,IF(E35&lt;E34,0.032*EXP(3*LN(E33)/5)*E35,0.035*E33))</f>
        <v>9.36234855854034</v>
      </c>
      <c r="F36" s="413">
        <f>IF(F35&gt;F34,0.071*EXP(LN(F33)/3)*EXP(5*LN(F35)/3)+0.0018*F33,IF(F35&lt;F34,0.032*EXP(3*LN(F33)/5)*F35,0.035*F33))</f>
        <v>4.98970418809038</v>
      </c>
      <c r="G36" s="413">
        <f>IF(G35&gt;G34,0.071*EXP(LN(G33)/3)*EXP(5*LN(G35)/3)+0.0018*G33,IF(G35&lt;G34,0.032*EXP(3*LN(G33)/5)*G35,0.035*G33))</f>
        <v>17.0727484873129</v>
      </c>
      <c r="I36" s="471" t="s">
        <v>299</v>
      </c>
      <c r="J36" s="471"/>
      <c r="K36" s="467" t="s">
        <v>280</v>
      </c>
      <c r="L36" s="467"/>
      <c r="M36" s="470" t="s">
        <v>296</v>
      </c>
      <c r="N36" s="470"/>
    </row>
    <row r="37" ht="16.5" customHeight="1" spans="1:14">
      <c r="A37" s="405"/>
      <c r="B37" s="406"/>
      <c r="C37" s="443"/>
      <c r="D37" s="413"/>
      <c r="E37" s="413"/>
      <c r="F37" s="413"/>
      <c r="G37" s="413"/>
      <c r="I37" s="471"/>
      <c r="J37" s="471"/>
      <c r="K37" s="467" t="s">
        <v>281</v>
      </c>
      <c r="L37" s="467"/>
      <c r="M37" s="470" t="s">
        <v>236</v>
      </c>
      <c r="N37" s="470"/>
    </row>
    <row r="38" ht="16.5" spans="1:14">
      <c r="A38" s="405" t="s">
        <v>300</v>
      </c>
      <c r="B38" s="406"/>
      <c r="C38" s="410"/>
      <c r="D38" s="410">
        <v>293</v>
      </c>
      <c r="E38" s="410">
        <v>293</v>
      </c>
      <c r="F38" s="410">
        <v>293</v>
      </c>
      <c r="G38" s="410">
        <v>293</v>
      </c>
      <c r="I38" s="472" t="s">
        <v>301</v>
      </c>
      <c r="J38" s="472"/>
      <c r="K38" s="472"/>
      <c r="L38" s="472"/>
      <c r="M38" s="472"/>
      <c r="N38" s="472"/>
    </row>
    <row r="39" ht="15" spans="1:7">
      <c r="A39" s="411" t="s">
        <v>302</v>
      </c>
      <c r="B39" s="412"/>
      <c r="C39" s="410"/>
      <c r="D39" s="421">
        <f>D33/(D36*1.02)</f>
        <v>264.081047125018</v>
      </c>
      <c r="E39" s="421">
        <f>E33/(E36*1.02)</f>
        <v>293.206135410501</v>
      </c>
      <c r="F39" s="421">
        <f>F33/(F36*1.02)</f>
        <v>206.307172910755</v>
      </c>
      <c r="G39" s="421">
        <f>G33/(G36*1.02)</f>
        <v>120.59121769068</v>
      </c>
    </row>
    <row r="40" ht="18" spans="1:7">
      <c r="A40" s="405" t="s">
        <v>303</v>
      </c>
      <c r="B40" s="406"/>
      <c r="C40" s="410" t="s">
        <v>257</v>
      </c>
      <c r="D40" s="421">
        <f>D38+D39</f>
        <v>557.081047125018</v>
      </c>
      <c r="E40" s="421">
        <f>E38+E39</f>
        <v>586.206135410501</v>
      </c>
      <c r="F40" s="421">
        <f>F38+F39</f>
        <v>499.307172910755</v>
      </c>
      <c r="G40" s="421">
        <f>G38+G39</f>
        <v>413.59121769068</v>
      </c>
    </row>
    <row r="41" ht="15" spans="1:17">
      <c r="A41" s="411" t="s">
        <v>304</v>
      </c>
      <c r="B41" s="412"/>
      <c r="C41" s="410"/>
      <c r="D41" s="410">
        <v>1.2</v>
      </c>
      <c r="E41" s="410">
        <v>1.2</v>
      </c>
      <c r="F41" s="410">
        <v>1.2</v>
      </c>
      <c r="G41" s="410">
        <v>1.2</v>
      </c>
      <c r="I41" s="473" t="s">
        <v>305</v>
      </c>
      <c r="J41" s="473"/>
      <c r="K41" s="473"/>
      <c r="L41" s="473"/>
      <c r="M41" s="473"/>
      <c r="N41" s="473"/>
      <c r="O41" s="473"/>
      <c r="P41" s="473"/>
      <c r="Q41" s="473"/>
    </row>
    <row r="42" ht="18" spans="1:17">
      <c r="A42" s="405" t="s">
        <v>306</v>
      </c>
      <c r="B42" s="406"/>
      <c r="C42" s="410" t="s">
        <v>307</v>
      </c>
      <c r="D42" s="413">
        <f>D36*D40/(D41*D38)</f>
        <v>10.2936680826505</v>
      </c>
      <c r="E42" s="413">
        <f>E36*E40/(E41*E38)</f>
        <v>15.6094032049716</v>
      </c>
      <c r="F42" s="413">
        <f>F36*F40/(F41*F38)</f>
        <v>7.08587910072913</v>
      </c>
      <c r="G42" s="413">
        <f>G36*G40/(G41*G38)</f>
        <v>20.082874960735</v>
      </c>
      <c r="I42" s="473"/>
      <c r="J42" s="473"/>
      <c r="K42" s="473"/>
      <c r="L42" s="473"/>
      <c r="M42" s="473"/>
      <c r="N42" s="473"/>
      <c r="O42" s="473"/>
      <c r="P42" s="473"/>
      <c r="Q42" s="473"/>
    </row>
    <row r="43" ht="15" spans="1:17">
      <c r="A43" s="405" t="s">
        <v>308</v>
      </c>
      <c r="B43" s="406"/>
      <c r="C43" s="410"/>
      <c r="D43" s="421">
        <f>D42*3600</f>
        <v>37057.2050975419</v>
      </c>
      <c r="E43" s="421">
        <f>E42*3600</f>
        <v>56193.8515378977</v>
      </c>
      <c r="F43" s="421">
        <f>F42*3600</f>
        <v>25509.1647626249</v>
      </c>
      <c r="G43" s="421">
        <f>G42*3600</f>
        <v>72298.349858646</v>
      </c>
      <c r="I43" s="474" t="s">
        <v>309</v>
      </c>
      <c r="J43" s="475" t="s">
        <v>310</v>
      </c>
      <c r="K43" s="475"/>
      <c r="L43" s="475" t="s">
        <v>311</v>
      </c>
      <c r="M43" s="467"/>
      <c r="N43" s="475" t="s">
        <v>312</v>
      </c>
      <c r="O43" s="467"/>
      <c r="P43" s="475" t="s">
        <v>313</v>
      </c>
      <c r="Q43" s="475"/>
    </row>
    <row r="44" ht="15.75" spans="1:17">
      <c r="A44" s="444" t="s">
        <v>314</v>
      </c>
      <c r="B44" s="445"/>
      <c r="C44" s="446"/>
      <c r="D44" s="447">
        <f>D43*1.1</f>
        <v>40762.9256072961</v>
      </c>
      <c r="E44" s="447">
        <f>E43*1.1</f>
        <v>61813.2366916874</v>
      </c>
      <c r="F44" s="447">
        <f>F43*1.1</f>
        <v>28060.0812388874</v>
      </c>
      <c r="G44" s="447">
        <f>G43*1.1</f>
        <v>79528.1848445107</v>
      </c>
      <c r="I44" s="467"/>
      <c r="J44" s="475"/>
      <c r="K44" s="475"/>
      <c r="L44" s="467"/>
      <c r="M44" s="467"/>
      <c r="N44" s="467"/>
      <c r="O44" s="467"/>
      <c r="P44" s="475"/>
      <c r="Q44" s="475"/>
    </row>
    <row r="45" spans="9:17">
      <c r="I45" s="467"/>
      <c r="J45" s="467" t="s">
        <v>280</v>
      </c>
      <c r="K45" s="467" t="s">
        <v>281</v>
      </c>
      <c r="L45" s="467" t="s">
        <v>280</v>
      </c>
      <c r="M45" s="467" t="s">
        <v>281</v>
      </c>
      <c r="N45" s="467" t="s">
        <v>280</v>
      </c>
      <c r="O45" s="467" t="s">
        <v>281</v>
      </c>
      <c r="P45" s="467" t="s">
        <v>280</v>
      </c>
      <c r="Q45" s="467" t="s">
        <v>281</v>
      </c>
    </row>
    <row r="46" spans="9:17">
      <c r="I46" s="467"/>
      <c r="J46" s="467"/>
      <c r="K46" s="467"/>
      <c r="L46" s="467"/>
      <c r="M46" s="467"/>
      <c r="N46" s="467"/>
      <c r="O46" s="467"/>
      <c r="P46" s="467"/>
      <c r="Q46" s="467"/>
    </row>
    <row r="47" spans="9:17">
      <c r="I47" s="470" t="s">
        <v>315</v>
      </c>
      <c r="J47" s="467">
        <v>12.2</v>
      </c>
      <c r="K47" s="467">
        <v>5.2</v>
      </c>
      <c r="L47" s="467">
        <v>17.6</v>
      </c>
      <c r="M47" s="470">
        <v>7.8</v>
      </c>
      <c r="N47" s="470" t="s">
        <v>316</v>
      </c>
      <c r="O47" s="470" t="s">
        <v>317</v>
      </c>
      <c r="P47" s="470" t="s">
        <v>318</v>
      </c>
      <c r="Q47" s="470" t="s">
        <v>319</v>
      </c>
    </row>
    <row r="48" spans="9:17">
      <c r="I48" s="470" t="s">
        <v>317</v>
      </c>
      <c r="J48" s="467">
        <v>13.9</v>
      </c>
      <c r="K48" s="467">
        <v>6.3</v>
      </c>
      <c r="L48" s="467">
        <v>19.6</v>
      </c>
      <c r="M48" s="470">
        <v>9.1</v>
      </c>
      <c r="N48" s="470">
        <v>16.8</v>
      </c>
      <c r="O48" s="470" t="s">
        <v>320</v>
      </c>
      <c r="P48" s="470" t="s">
        <v>321</v>
      </c>
      <c r="Q48" s="470" t="s">
        <v>322</v>
      </c>
    </row>
    <row r="49" spans="9:17">
      <c r="I49" s="470" t="s">
        <v>287</v>
      </c>
      <c r="J49" s="467">
        <v>15.8</v>
      </c>
      <c r="K49" s="467">
        <v>7.4</v>
      </c>
      <c r="L49" s="467">
        <v>21.8</v>
      </c>
      <c r="M49" s="470">
        <v>10.6</v>
      </c>
      <c r="N49" s="470" t="s">
        <v>323</v>
      </c>
      <c r="O49" s="470" t="s">
        <v>324</v>
      </c>
      <c r="P49" s="470" t="s">
        <v>325</v>
      </c>
      <c r="Q49" s="470" t="s">
        <v>326</v>
      </c>
    </row>
    <row r="50" spans="9:17">
      <c r="I50" s="470" t="s">
        <v>327</v>
      </c>
      <c r="J50" s="467">
        <v>17.8</v>
      </c>
      <c r="K50" s="467">
        <v>8.7</v>
      </c>
      <c r="L50" s="467">
        <v>24.2</v>
      </c>
      <c r="M50" s="470">
        <v>12.2</v>
      </c>
      <c r="N50" s="470" t="s">
        <v>328</v>
      </c>
      <c r="O50" s="470" t="s">
        <v>329</v>
      </c>
      <c r="P50" s="470" t="s">
        <v>330</v>
      </c>
      <c r="Q50" s="470" t="s">
        <v>331</v>
      </c>
    </row>
    <row r="51" spans="9:17">
      <c r="I51" s="476" t="s">
        <v>332</v>
      </c>
      <c r="J51" s="477">
        <v>0.94</v>
      </c>
      <c r="K51" s="477">
        <v>0.64</v>
      </c>
      <c r="L51" s="477">
        <v>1.06</v>
      </c>
      <c r="M51" s="477">
        <v>0.78</v>
      </c>
      <c r="N51" s="477">
        <v>1.01</v>
      </c>
      <c r="O51" s="477">
        <v>0.74</v>
      </c>
      <c r="P51" s="477">
        <v>1.26</v>
      </c>
      <c r="Q51" s="477">
        <v>0.84</v>
      </c>
    </row>
    <row r="52" spans="9:17">
      <c r="I52" s="478"/>
      <c r="J52" s="479"/>
      <c r="K52" s="479"/>
      <c r="L52" s="479"/>
      <c r="M52" s="479"/>
      <c r="N52" s="479"/>
      <c r="O52" s="479"/>
      <c r="P52" s="479"/>
      <c r="Q52" s="479"/>
    </row>
    <row r="53" spans="9:17">
      <c r="I53" s="478"/>
      <c r="J53" s="479"/>
      <c r="K53" s="479"/>
      <c r="L53" s="479"/>
      <c r="M53" s="479"/>
      <c r="N53" s="479"/>
      <c r="O53" s="479"/>
      <c r="P53" s="479"/>
      <c r="Q53" s="479"/>
    </row>
    <row r="54" spans="9:17">
      <c r="I54" s="478"/>
      <c r="J54" s="479"/>
      <c r="K54" s="479"/>
      <c r="L54" s="479"/>
      <c r="M54" s="479"/>
      <c r="N54" s="479"/>
      <c r="O54" s="479"/>
      <c r="P54" s="479"/>
      <c r="Q54" s="479"/>
    </row>
    <row r="55" spans="9:17">
      <c r="I55" s="478"/>
      <c r="J55" s="479"/>
      <c r="K55" s="479"/>
      <c r="L55" s="479"/>
      <c r="M55" s="479"/>
      <c r="N55" s="479"/>
      <c r="O55" s="479"/>
      <c r="P55" s="479"/>
      <c r="Q55" s="479"/>
    </row>
    <row r="56" spans="9:17">
      <c r="I56" s="480"/>
      <c r="J56" s="481"/>
      <c r="K56" s="481"/>
      <c r="L56" s="481"/>
      <c r="M56" s="481"/>
      <c r="N56" s="481"/>
      <c r="O56" s="481"/>
      <c r="P56" s="481"/>
      <c r="Q56" s="481"/>
    </row>
    <row r="57" spans="9:17">
      <c r="I57" s="482" t="s">
        <v>333</v>
      </c>
      <c r="J57" s="483"/>
      <c r="K57" s="483"/>
      <c r="L57" s="483"/>
      <c r="M57" s="483"/>
      <c r="N57" s="483"/>
      <c r="O57" s="483"/>
      <c r="P57" s="483"/>
      <c r="Q57" s="498"/>
    </row>
    <row r="58" spans="9:17">
      <c r="I58" s="484"/>
      <c r="J58" s="485"/>
      <c r="K58" s="485"/>
      <c r="L58" s="485"/>
      <c r="M58" s="485"/>
      <c r="N58" s="485"/>
      <c r="O58" s="485"/>
      <c r="P58" s="485"/>
      <c r="Q58" s="499"/>
    </row>
    <row r="59" spans="9:17">
      <c r="I59" s="486"/>
      <c r="J59" s="487"/>
      <c r="K59" s="487"/>
      <c r="L59" s="487"/>
      <c r="M59" s="487"/>
      <c r="N59" s="487"/>
      <c r="O59" s="487"/>
      <c r="P59" s="487"/>
      <c r="Q59" s="500"/>
    </row>
    <row r="60" spans="9:17">
      <c r="I60" s="488" t="s">
        <v>334</v>
      </c>
      <c r="J60" s="488"/>
      <c r="K60" s="488"/>
      <c r="L60" s="488"/>
      <c r="M60" s="488"/>
      <c r="N60" s="488"/>
      <c r="O60" s="488"/>
      <c r="P60" s="488"/>
      <c r="Q60" s="488"/>
    </row>
    <row r="61" spans="9:17">
      <c r="I61" s="488"/>
      <c r="J61" s="488"/>
      <c r="K61" s="488"/>
      <c r="L61" s="488"/>
      <c r="M61" s="488"/>
      <c r="N61" s="488"/>
      <c r="O61" s="488"/>
      <c r="P61" s="488"/>
      <c r="Q61" s="488"/>
    </row>
    <row r="62" spans="9:17">
      <c r="I62" s="488"/>
      <c r="J62" s="488"/>
      <c r="K62" s="488"/>
      <c r="L62" s="488"/>
      <c r="M62" s="488"/>
      <c r="N62" s="488"/>
      <c r="O62" s="488"/>
      <c r="P62" s="488"/>
      <c r="Q62" s="488"/>
    </row>
    <row r="63" spans="9:17">
      <c r="I63" s="488"/>
      <c r="J63" s="488"/>
      <c r="K63" s="488"/>
      <c r="L63" s="488"/>
      <c r="M63" s="488"/>
      <c r="N63" s="488"/>
      <c r="O63" s="488"/>
      <c r="P63" s="488"/>
      <c r="Q63" s="488"/>
    </row>
    <row r="64" spans="9:17">
      <c r="I64" s="488"/>
      <c r="J64" s="488"/>
      <c r="K64" s="488"/>
      <c r="L64" s="488"/>
      <c r="M64" s="488"/>
      <c r="N64" s="488"/>
      <c r="O64" s="488"/>
      <c r="P64" s="488"/>
      <c r="Q64" s="488"/>
    </row>
    <row r="67" spans="9:14">
      <c r="I67" s="473" t="s">
        <v>335</v>
      </c>
      <c r="J67" s="473"/>
      <c r="K67" s="473"/>
      <c r="L67" s="473"/>
      <c r="M67" s="473"/>
      <c r="N67" s="473"/>
    </row>
    <row r="68" spans="9:14">
      <c r="I68" s="473"/>
      <c r="J68" s="473"/>
      <c r="K68" s="473"/>
      <c r="L68" s="473"/>
      <c r="M68" s="473"/>
      <c r="N68" s="473"/>
    </row>
    <row r="69" spans="9:14">
      <c r="I69" s="467" t="s">
        <v>336</v>
      </c>
      <c r="J69" s="467"/>
      <c r="K69" s="467" t="s">
        <v>337</v>
      </c>
      <c r="L69" s="467"/>
      <c r="M69" s="467" t="s">
        <v>338</v>
      </c>
      <c r="N69" s="467"/>
    </row>
    <row r="70" spans="9:17">
      <c r="I70" s="467" t="s">
        <v>339</v>
      </c>
      <c r="J70" s="467"/>
      <c r="K70" s="467">
        <v>500</v>
      </c>
      <c r="L70" s="467"/>
      <c r="M70" s="467">
        <v>24</v>
      </c>
      <c r="N70" s="467"/>
      <c r="O70" s="501"/>
      <c r="P70" s="501"/>
      <c r="Q70" s="501"/>
    </row>
    <row r="71" spans="9:14">
      <c r="I71" s="467" t="s">
        <v>340</v>
      </c>
      <c r="J71" s="467"/>
      <c r="K71" s="467">
        <v>1000</v>
      </c>
      <c r="L71" s="467"/>
      <c r="M71" s="467">
        <v>36</v>
      </c>
      <c r="N71" s="467"/>
    </row>
    <row r="72" spans="9:14">
      <c r="I72" s="467" t="s">
        <v>341</v>
      </c>
      <c r="J72" s="467"/>
      <c r="K72" s="467">
        <v>2000</v>
      </c>
      <c r="L72" s="467"/>
      <c r="M72" s="502" t="s">
        <v>342</v>
      </c>
      <c r="N72" s="502"/>
    </row>
    <row r="73" spans="9:14">
      <c r="I73" s="467"/>
      <c r="J73" s="467"/>
      <c r="K73" s="467"/>
      <c r="L73" s="467"/>
      <c r="M73" s="502"/>
      <c r="N73" s="502"/>
    </row>
  </sheetData>
  <mergeCells count="147">
    <mergeCell ref="A1:G1"/>
    <mergeCell ref="A4:B4"/>
    <mergeCell ref="A5:B5"/>
    <mergeCell ref="A6:B6"/>
    <mergeCell ref="A7:B7"/>
    <mergeCell ref="J7:M7"/>
    <mergeCell ref="A8:B8"/>
    <mergeCell ref="J8:M8"/>
    <mergeCell ref="A9:B9"/>
    <mergeCell ref="J9:M9"/>
    <mergeCell ref="A10:B10"/>
    <mergeCell ref="J10:M10"/>
    <mergeCell ref="J11:M11"/>
    <mergeCell ref="J12:M12"/>
    <mergeCell ref="A13:B13"/>
    <mergeCell ref="J13:M13"/>
    <mergeCell ref="A14:B14"/>
    <mergeCell ref="J14:M14"/>
    <mergeCell ref="A15:B15"/>
    <mergeCell ref="J15:M15"/>
    <mergeCell ref="A16:B16"/>
    <mergeCell ref="J16:M16"/>
    <mergeCell ref="A17:B17"/>
    <mergeCell ref="A18:B18"/>
    <mergeCell ref="A19:B19"/>
    <mergeCell ref="A20:B20"/>
    <mergeCell ref="A21:B21"/>
    <mergeCell ref="I21:N21"/>
    <mergeCell ref="A22:B22"/>
    <mergeCell ref="A23:B23"/>
    <mergeCell ref="A24:B24"/>
    <mergeCell ref="K24:L24"/>
    <mergeCell ref="M24:N24"/>
    <mergeCell ref="K25:L25"/>
    <mergeCell ref="M25:N25"/>
    <mergeCell ref="A26:G26"/>
    <mergeCell ref="K26:L26"/>
    <mergeCell ref="M26:N26"/>
    <mergeCell ref="K27:L27"/>
    <mergeCell ref="M27:N27"/>
    <mergeCell ref="K28:L28"/>
    <mergeCell ref="M28:N28"/>
    <mergeCell ref="A29:B29"/>
    <mergeCell ref="K29:L29"/>
    <mergeCell ref="M29:N29"/>
    <mergeCell ref="A30:B30"/>
    <mergeCell ref="K30:L30"/>
    <mergeCell ref="M30:N30"/>
    <mergeCell ref="A31:B31"/>
    <mergeCell ref="K31:L31"/>
    <mergeCell ref="M31:N31"/>
    <mergeCell ref="A32:B32"/>
    <mergeCell ref="K32:L32"/>
    <mergeCell ref="M32:N32"/>
    <mergeCell ref="A33:B33"/>
    <mergeCell ref="K33:L33"/>
    <mergeCell ref="M33:N33"/>
    <mergeCell ref="A34:B34"/>
    <mergeCell ref="K34:L34"/>
    <mergeCell ref="M34:N34"/>
    <mergeCell ref="A35:B35"/>
    <mergeCell ref="K35:L35"/>
    <mergeCell ref="M35:N35"/>
    <mergeCell ref="K36:L36"/>
    <mergeCell ref="M36:N36"/>
    <mergeCell ref="K37:L37"/>
    <mergeCell ref="M37:N37"/>
    <mergeCell ref="A38:B38"/>
    <mergeCell ref="I38:N38"/>
    <mergeCell ref="A39:B39"/>
    <mergeCell ref="A40:B40"/>
    <mergeCell ref="A41:B41"/>
    <mergeCell ref="A42:B42"/>
    <mergeCell ref="A43:B43"/>
    <mergeCell ref="A44:B44"/>
    <mergeCell ref="I69:J69"/>
    <mergeCell ref="K69:L69"/>
    <mergeCell ref="M69:N69"/>
    <mergeCell ref="I70:J70"/>
    <mergeCell ref="K70:L70"/>
    <mergeCell ref="M70:N70"/>
    <mergeCell ref="I71:J71"/>
    <mergeCell ref="K71:L71"/>
    <mergeCell ref="M71:N71"/>
    <mergeCell ref="C2:C3"/>
    <mergeCell ref="C11:C12"/>
    <mergeCell ref="C27:C28"/>
    <mergeCell ref="C36:C37"/>
    <mergeCell ref="D2:D3"/>
    <mergeCell ref="D11:D12"/>
    <mergeCell ref="D27:D28"/>
    <mergeCell ref="D36:D37"/>
    <mergeCell ref="E2:E3"/>
    <mergeCell ref="E11:E12"/>
    <mergeCell ref="E27:E28"/>
    <mergeCell ref="E36:E37"/>
    <mergeCell ref="F2:F3"/>
    <mergeCell ref="F11:F12"/>
    <mergeCell ref="F27:F28"/>
    <mergeCell ref="F36:F37"/>
    <mergeCell ref="G2:G3"/>
    <mergeCell ref="G11:G12"/>
    <mergeCell ref="G27:G28"/>
    <mergeCell ref="G36:G37"/>
    <mergeCell ref="I43:I46"/>
    <mergeCell ref="I51:I56"/>
    <mergeCell ref="J45:J46"/>
    <mergeCell ref="J51:J56"/>
    <mergeCell ref="K45:K46"/>
    <mergeCell ref="K51:K56"/>
    <mergeCell ref="L45:L46"/>
    <mergeCell ref="L51:L56"/>
    <mergeCell ref="M45:M46"/>
    <mergeCell ref="M51:M56"/>
    <mergeCell ref="N45:N46"/>
    <mergeCell ref="N51:N56"/>
    <mergeCell ref="O45:O46"/>
    <mergeCell ref="O51:O56"/>
    <mergeCell ref="P45:P46"/>
    <mergeCell ref="P51:P56"/>
    <mergeCell ref="Q45:Q46"/>
    <mergeCell ref="Q51:Q56"/>
    <mergeCell ref="A36:B37"/>
    <mergeCell ref="I36:J37"/>
    <mergeCell ref="A27:B28"/>
    <mergeCell ref="A2:B3"/>
    <mergeCell ref="A11:B12"/>
    <mergeCell ref="I22:J23"/>
    <mergeCell ref="K22:L23"/>
    <mergeCell ref="M22:N23"/>
    <mergeCell ref="I24:J25"/>
    <mergeCell ref="I26:J27"/>
    <mergeCell ref="I28:J29"/>
    <mergeCell ref="I30:J31"/>
    <mergeCell ref="I32:J33"/>
    <mergeCell ref="I34:J35"/>
    <mergeCell ref="J43:K44"/>
    <mergeCell ref="L43:M44"/>
    <mergeCell ref="N43:O44"/>
    <mergeCell ref="P43:Q44"/>
    <mergeCell ref="I41:Q42"/>
    <mergeCell ref="I57:Q59"/>
    <mergeCell ref="I60:Q64"/>
    <mergeCell ref="I72:J73"/>
    <mergeCell ref="K72:L73"/>
    <mergeCell ref="M72:N73"/>
    <mergeCell ref="I67:N68"/>
  </mergeCells>
  <pageMargins left="0.7" right="0.7" top="0.75" bottom="0.75" header="0.3" footer="0.3"/>
  <pageSetup paperSize="9" orientation="portrait" horizontalDpi="200" verticalDpi="300"/>
  <headerFooter/>
  <ignoredErrors>
    <ignoredError sqref="M26:M27 M28:N37 I47:I50 N47:Q50" numberStoredAsText="1"/>
  </ignoredErrors>
  <drawing r:id="rId2"/>
  <legacyDrawing r:id="rId3"/>
  <oleObjects>
    <mc:AlternateContent xmlns:mc="http://schemas.openxmlformats.org/markup-compatibility/2006">
      <mc:Choice Requires="x14">
        <oleObject shapeId="5121" progId="Equation.3" r:id="rId4">
          <objectPr defaultSize="0" r:id="rId5">
            <anchor moveWithCells="1">
              <from>
                <xdr:col>8</xdr:col>
                <xdr:colOff>19050</xdr:colOff>
                <xdr:row>1</xdr:row>
                <xdr:rowOff>28575</xdr:rowOff>
              </from>
              <to>
                <xdr:col>12</xdr:col>
                <xdr:colOff>552450</xdr:colOff>
                <xdr:row>5</xdr:row>
                <xdr:rowOff>19050</xdr:rowOff>
              </to>
            </anchor>
          </objectPr>
        </oleObject>
      </mc:Choice>
      <mc:Fallback>
        <oleObject shapeId="5121" progId="Equation.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N37"/>
  <sheetViews>
    <sheetView showGridLines="0" zoomScale="115" zoomScaleNormal="115" workbookViewId="0">
      <selection activeCell="E28" sqref="E28"/>
    </sheetView>
  </sheetViews>
  <sheetFormatPr defaultColWidth="9" defaultRowHeight="14.25"/>
  <cols>
    <col min="1" max="1" width="25" style="355" customWidth="1"/>
    <col min="2" max="2" width="33.25" style="355" customWidth="1"/>
    <col min="4" max="4" width="9" style="357"/>
    <col min="5" max="5" width="13.875" style="357" customWidth="1"/>
    <col min="6" max="6" width="13.875" style="355" customWidth="1"/>
    <col min="7" max="7" width="11.625" style="355" customWidth="1"/>
    <col min="9" max="9" width="7.5" style="381" customWidth="1"/>
    <col min="10" max="10" width="8.5" style="381" customWidth="1"/>
    <col min="11" max="11" width="9" style="381"/>
    <col min="12" max="12" width="10.5" customWidth="1"/>
  </cols>
  <sheetData>
    <row r="1" ht="36.75" customHeight="1" spans="1:7">
      <c r="A1" s="382" t="s">
        <v>343</v>
      </c>
      <c r="B1" s="382"/>
      <c r="D1" s="383" t="s">
        <v>344</v>
      </c>
      <c r="E1" s="383"/>
      <c r="F1" s="383"/>
      <c r="G1" s="383"/>
    </row>
    <row r="2" spans="1:7">
      <c r="A2" s="384" t="s">
        <v>345</v>
      </c>
      <c r="B2" s="384" t="s">
        <v>346</v>
      </c>
      <c r="D2" s="361" t="s">
        <v>347</v>
      </c>
      <c r="E2" s="361" t="s">
        <v>348</v>
      </c>
      <c r="F2" s="361" t="s">
        <v>349</v>
      </c>
      <c r="G2" s="361" t="s">
        <v>350</v>
      </c>
    </row>
    <row r="3" spans="1:7">
      <c r="A3" s="364" t="s">
        <v>351</v>
      </c>
      <c r="B3" s="364" t="s">
        <v>352</v>
      </c>
      <c r="D3" s="361" t="s">
        <v>353</v>
      </c>
      <c r="E3" s="361" t="s">
        <v>354</v>
      </c>
      <c r="F3" s="361" t="s">
        <v>355</v>
      </c>
      <c r="G3" s="361" t="s">
        <v>356</v>
      </c>
    </row>
    <row r="4" ht="28.5" spans="1:7">
      <c r="A4" s="361" t="s">
        <v>357</v>
      </c>
      <c r="B4" s="361" t="s">
        <v>358</v>
      </c>
      <c r="D4" s="361"/>
      <c r="E4" s="366" t="s">
        <v>359</v>
      </c>
      <c r="F4" s="361" t="s">
        <v>355</v>
      </c>
      <c r="G4" s="361" t="s">
        <v>360</v>
      </c>
    </row>
    <row r="5" spans="1:7">
      <c r="A5" s="361" t="s">
        <v>361</v>
      </c>
      <c r="B5" s="361" t="s">
        <v>362</v>
      </c>
      <c r="D5" s="361" t="s">
        <v>363</v>
      </c>
      <c r="E5" s="361" t="s">
        <v>364</v>
      </c>
      <c r="F5" s="361" t="s">
        <v>355</v>
      </c>
      <c r="G5" s="361" t="s">
        <v>365</v>
      </c>
    </row>
    <row r="6" spans="1:7">
      <c r="A6" s="361" t="s">
        <v>366</v>
      </c>
      <c r="B6" s="361" t="s">
        <v>367</v>
      </c>
      <c r="D6" s="361"/>
      <c r="E6" s="361" t="s">
        <v>368</v>
      </c>
      <c r="F6" s="361" t="s">
        <v>355</v>
      </c>
      <c r="G6" s="361" t="s">
        <v>369</v>
      </c>
    </row>
    <row r="7" spans="1:7">
      <c r="A7" s="361" t="s">
        <v>370</v>
      </c>
      <c r="B7" s="361" t="s">
        <v>371</v>
      </c>
      <c r="D7" s="361"/>
      <c r="E7" s="361" t="s">
        <v>372</v>
      </c>
      <c r="F7" s="361" t="s">
        <v>355</v>
      </c>
      <c r="G7" s="361" t="s">
        <v>373</v>
      </c>
    </row>
    <row r="8" spans="1:7">
      <c r="A8" s="361" t="s">
        <v>374</v>
      </c>
      <c r="B8" s="361" t="s">
        <v>375</v>
      </c>
      <c r="D8" s="361"/>
      <c r="E8" s="361" t="s">
        <v>376</v>
      </c>
      <c r="F8" s="361" t="s">
        <v>355</v>
      </c>
      <c r="G8" s="361" t="s">
        <v>373</v>
      </c>
    </row>
    <row r="9" spans="1:5">
      <c r="A9" s="361" t="s">
        <v>377</v>
      </c>
      <c r="B9" s="361" t="s">
        <v>378</v>
      </c>
      <c r="D9" s="355"/>
      <c r="E9" s="355"/>
    </row>
    <row r="10" spans="1:2">
      <c r="A10" s="361" t="s">
        <v>379</v>
      </c>
      <c r="B10" s="361" t="s">
        <v>380</v>
      </c>
    </row>
    <row r="11" spans="1:5">
      <c r="A11" s="361" t="s">
        <v>381</v>
      </c>
      <c r="B11" s="361" t="s">
        <v>382</v>
      </c>
      <c r="D11" s="355"/>
      <c r="E11" s="355"/>
    </row>
    <row r="12" spans="1:5">
      <c r="A12" s="361" t="s">
        <v>383</v>
      </c>
      <c r="B12" s="361" t="s">
        <v>384</v>
      </c>
      <c r="D12" s="355"/>
      <c r="E12" s="355"/>
    </row>
    <row r="13" spans="1:2">
      <c r="A13" s="361" t="s">
        <v>385</v>
      </c>
      <c r="B13" s="364">
        <v>270</v>
      </c>
    </row>
    <row r="14" spans="1:11">
      <c r="A14" s="361" t="s">
        <v>386</v>
      </c>
      <c r="B14" s="361" t="s">
        <v>387</v>
      </c>
      <c r="D14" s="385" t="s">
        <v>388</v>
      </c>
      <c r="E14" s="386"/>
      <c r="F14" s="386"/>
      <c r="G14" s="386"/>
      <c r="I14"/>
      <c r="J14"/>
      <c r="K14"/>
    </row>
    <row r="15" spans="1:11">
      <c r="A15" s="361" t="s">
        <v>389</v>
      </c>
      <c r="B15" s="364">
        <v>260</v>
      </c>
      <c r="D15" s="387" t="s">
        <v>390</v>
      </c>
      <c r="E15" s="388"/>
      <c r="F15" s="381"/>
      <c r="G15"/>
      <c r="I15"/>
      <c r="J15"/>
      <c r="K15"/>
    </row>
    <row r="16" spans="1:14">
      <c r="A16" s="361" t="s">
        <v>391</v>
      </c>
      <c r="B16" s="364">
        <v>270</v>
      </c>
      <c r="D16" s="361" t="s">
        <v>392</v>
      </c>
      <c r="E16" s="361" t="s">
        <v>393</v>
      </c>
      <c r="F16" s="389" t="s">
        <v>394</v>
      </c>
      <c r="G16" s="390"/>
      <c r="H16" s="390"/>
      <c r="I16" s="390"/>
      <c r="J16" s="390"/>
      <c r="K16" s="390"/>
      <c r="L16" s="390"/>
      <c r="M16" s="390"/>
      <c r="N16" s="390"/>
    </row>
    <row r="17" spans="1:14">
      <c r="A17" s="361" t="s">
        <v>395</v>
      </c>
      <c r="B17" s="364">
        <v>200</v>
      </c>
      <c r="D17" s="363" t="s">
        <v>396</v>
      </c>
      <c r="E17" s="363" t="s">
        <v>397</v>
      </c>
      <c r="F17" s="389" t="s">
        <v>398</v>
      </c>
      <c r="G17" s="390"/>
      <c r="H17" s="390"/>
      <c r="I17" s="390"/>
      <c r="J17" s="390"/>
      <c r="K17" s="390"/>
      <c r="L17" s="390"/>
      <c r="M17" s="390"/>
      <c r="N17" s="390"/>
    </row>
    <row r="18" spans="1:14">
      <c r="A18" s="361" t="s">
        <v>399</v>
      </c>
      <c r="B18" s="364">
        <v>260</v>
      </c>
      <c r="D18" s="361" t="s">
        <v>400</v>
      </c>
      <c r="E18" s="361" t="s">
        <v>393</v>
      </c>
      <c r="F18" s="389" t="s">
        <v>401</v>
      </c>
      <c r="G18" s="390"/>
      <c r="H18" s="390"/>
      <c r="I18" s="390"/>
      <c r="J18" s="390"/>
      <c r="K18" s="390"/>
      <c r="L18" s="390"/>
      <c r="M18" s="390"/>
      <c r="N18" s="390"/>
    </row>
    <row r="19" spans="1:14">
      <c r="A19" s="361" t="s">
        <v>402</v>
      </c>
      <c r="B19" s="364">
        <v>190</v>
      </c>
      <c r="D19" s="361" t="s">
        <v>403</v>
      </c>
      <c r="E19" s="361" t="s">
        <v>404</v>
      </c>
      <c r="F19" s="389" t="s">
        <v>405</v>
      </c>
      <c r="G19" s="391"/>
      <c r="H19" s="391"/>
      <c r="I19" s="391"/>
      <c r="J19" s="391"/>
      <c r="K19" s="391"/>
      <c r="L19" s="391"/>
      <c r="M19" s="391"/>
      <c r="N19" s="391"/>
    </row>
    <row r="20" spans="1:14">
      <c r="A20" s="361" t="s">
        <v>383</v>
      </c>
      <c r="B20" s="364">
        <v>190</v>
      </c>
      <c r="D20" s="387" t="s">
        <v>363</v>
      </c>
      <c r="E20" s="388"/>
      <c r="F20" s="389" t="s">
        <v>406</v>
      </c>
      <c r="G20" s="391"/>
      <c r="H20" s="391"/>
      <c r="I20" s="391"/>
      <c r="J20" s="391"/>
      <c r="K20" s="391"/>
      <c r="L20" s="391"/>
      <c r="M20" s="391"/>
      <c r="N20" s="391"/>
    </row>
    <row r="21" spans="1:11">
      <c r="A21" s="361" t="s">
        <v>407</v>
      </c>
      <c r="B21" s="361" t="s">
        <v>408</v>
      </c>
      <c r="D21" s="361" t="s">
        <v>392</v>
      </c>
      <c r="E21" s="363" t="s">
        <v>409</v>
      </c>
      <c r="F21" s="381"/>
      <c r="G21"/>
      <c r="I21"/>
      <c r="J21"/>
      <c r="K21"/>
    </row>
    <row r="22" spans="1:11">
      <c r="A22" s="361" t="s">
        <v>410</v>
      </c>
      <c r="B22" s="361" t="s">
        <v>411</v>
      </c>
      <c r="D22" s="361" t="s">
        <v>396</v>
      </c>
      <c r="E22" s="363" t="s">
        <v>412</v>
      </c>
      <c r="F22" s="381"/>
      <c r="G22"/>
      <c r="I22"/>
      <c r="J22"/>
      <c r="K22"/>
    </row>
    <row r="23" spans="1:11">
      <c r="A23" s="361" t="s">
        <v>413</v>
      </c>
      <c r="B23" s="361" t="s">
        <v>414</v>
      </c>
      <c r="D23" s="361" t="s">
        <v>400</v>
      </c>
      <c r="E23" s="363" t="s">
        <v>397</v>
      </c>
      <c r="F23" s="381"/>
      <c r="G23"/>
      <c r="I23"/>
      <c r="J23"/>
      <c r="K23"/>
    </row>
    <row r="24" spans="1:11">
      <c r="A24" s="361" t="s">
        <v>415</v>
      </c>
      <c r="B24" s="392">
        <v>260250</v>
      </c>
      <c r="D24" s="361" t="s">
        <v>403</v>
      </c>
      <c r="E24" s="363" t="s">
        <v>416</v>
      </c>
      <c r="F24" s="381"/>
      <c r="G24"/>
      <c r="I24"/>
      <c r="J24"/>
      <c r="K24"/>
    </row>
    <row r="25" spans="1:11">
      <c r="A25" s="361" t="s">
        <v>417</v>
      </c>
      <c r="B25" s="364">
        <v>200</v>
      </c>
      <c r="D25" s="381"/>
      <c r="E25" s="381"/>
      <c r="F25" s="381"/>
      <c r="G25"/>
      <c r="I25"/>
      <c r="J25"/>
      <c r="K25"/>
    </row>
    <row r="26" spans="1:2">
      <c r="A26" s="361" t="s">
        <v>418</v>
      </c>
      <c r="B26" s="364">
        <v>200</v>
      </c>
    </row>
    <row r="27" spans="1:2">
      <c r="A27" s="361" t="s">
        <v>419</v>
      </c>
      <c r="B27" s="364">
        <v>180</v>
      </c>
    </row>
    <row r="28" spans="1:2">
      <c r="A28" s="361" t="s">
        <v>420</v>
      </c>
      <c r="B28" s="364">
        <v>450</v>
      </c>
    </row>
    <row r="29" spans="1:2">
      <c r="A29" s="361" t="s">
        <v>421</v>
      </c>
      <c r="B29" s="364">
        <v>370</v>
      </c>
    </row>
    <row r="30" spans="1:2">
      <c r="A30" s="361" t="s">
        <v>422</v>
      </c>
      <c r="B30" s="364">
        <v>180</v>
      </c>
    </row>
    <row r="31" spans="1:2">
      <c r="A31" s="361" t="s">
        <v>423</v>
      </c>
      <c r="B31" s="361" t="s">
        <v>424</v>
      </c>
    </row>
    <row r="32" spans="1:2">
      <c r="A32" s="361" t="s">
        <v>425</v>
      </c>
      <c r="B32" s="364">
        <v>370</v>
      </c>
    </row>
    <row r="33" spans="1:2">
      <c r="A33" s="361" t="s">
        <v>426</v>
      </c>
      <c r="B33" s="364">
        <v>300</v>
      </c>
    </row>
    <row r="34" spans="1:2">
      <c r="A34" s="361" t="s">
        <v>427</v>
      </c>
      <c r="B34" s="364">
        <v>230</v>
      </c>
    </row>
    <row r="35" spans="1:2">
      <c r="A35" s="361" t="s">
        <v>428</v>
      </c>
      <c r="B35" s="364">
        <v>120</v>
      </c>
    </row>
    <row r="36" spans="1:2">
      <c r="A36" s="361" t="s">
        <v>429</v>
      </c>
      <c r="B36" s="364">
        <v>150</v>
      </c>
    </row>
    <row r="37" spans="1:2">
      <c r="A37" s="361" t="s">
        <v>430</v>
      </c>
      <c r="B37" s="364">
        <v>300</v>
      </c>
    </row>
  </sheetData>
  <mergeCells count="12">
    <mergeCell ref="A1:B1"/>
    <mergeCell ref="D1:G1"/>
    <mergeCell ref="D14:G14"/>
    <mergeCell ref="D15:E15"/>
    <mergeCell ref="F16:N16"/>
    <mergeCell ref="F17:N17"/>
    <mergeCell ref="F18:N18"/>
    <mergeCell ref="F19:N19"/>
    <mergeCell ref="D20:E20"/>
    <mergeCell ref="F20:N20"/>
    <mergeCell ref="D3:D4"/>
    <mergeCell ref="D5:D8"/>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R42"/>
  <sheetViews>
    <sheetView showGridLines="0" topLeftCell="G1" workbookViewId="0">
      <selection activeCell="R35" sqref="R35"/>
    </sheetView>
  </sheetViews>
  <sheetFormatPr defaultColWidth="9" defaultRowHeight="14.25"/>
  <cols>
    <col min="1" max="1" width="12.125" customWidth="1"/>
    <col min="2" max="2" width="15" style="355" customWidth="1"/>
    <col min="3" max="3" width="9" style="355"/>
    <col min="6" max="7" width="10.625" customWidth="1"/>
    <col min="9" max="9" width="12.875" customWidth="1"/>
    <col min="12" max="12" width="18.625" customWidth="1"/>
    <col min="13" max="13" width="7.25" customWidth="1"/>
    <col min="18" max="18" width="15.125" customWidth="1"/>
  </cols>
  <sheetData>
    <row r="1" spans="1:3">
      <c r="A1" s="368" t="s">
        <v>431</v>
      </c>
      <c r="B1" s="364"/>
      <c r="C1" s="364"/>
    </row>
    <row r="2" spans="1:3">
      <c r="A2" s="368"/>
      <c r="B2" s="364" t="s">
        <v>432</v>
      </c>
      <c r="C2" s="364" t="s">
        <v>433</v>
      </c>
    </row>
    <row r="3" spans="1:12">
      <c r="A3" s="364" t="s">
        <v>434</v>
      </c>
      <c r="B3" s="364" t="s">
        <v>435</v>
      </c>
      <c r="C3" s="364" t="s">
        <v>436</v>
      </c>
      <c r="F3" s="355" t="s">
        <v>437</v>
      </c>
      <c r="G3" s="355"/>
      <c r="H3" s="355"/>
      <c r="I3" s="355"/>
      <c r="J3" s="355"/>
      <c r="L3" t="s">
        <v>438</v>
      </c>
    </row>
    <row r="4" spans="1:18">
      <c r="A4" s="364"/>
      <c r="B4" s="364" t="s">
        <v>439</v>
      </c>
      <c r="C4" s="364" t="s">
        <v>436</v>
      </c>
      <c r="F4" s="369" t="s">
        <v>440</v>
      </c>
      <c r="G4" s="370"/>
      <c r="H4" s="369" t="s">
        <v>433</v>
      </c>
      <c r="I4" s="370"/>
      <c r="J4" s="355"/>
      <c r="L4" s="374" t="s">
        <v>441</v>
      </c>
      <c r="M4" s="374"/>
      <c r="N4" s="364" t="s">
        <v>442</v>
      </c>
      <c r="O4" s="364"/>
      <c r="P4" s="364" t="s">
        <v>443</v>
      </c>
      <c r="Q4" s="364"/>
      <c r="R4" s="378" t="s">
        <v>444</v>
      </c>
    </row>
    <row r="5" spans="1:18">
      <c r="A5" s="364"/>
      <c r="B5" s="364" t="s">
        <v>445</v>
      </c>
      <c r="C5" s="364" t="s">
        <v>446</v>
      </c>
      <c r="F5" s="369" t="s">
        <v>447</v>
      </c>
      <c r="G5" s="370"/>
      <c r="H5" s="369">
        <v>30</v>
      </c>
      <c r="I5" s="370"/>
      <c r="J5" s="355"/>
      <c r="L5" s="377"/>
      <c r="M5" s="377"/>
      <c r="N5" s="364" t="s">
        <v>448</v>
      </c>
      <c r="O5" s="364" t="s">
        <v>449</v>
      </c>
      <c r="P5" s="364" t="s">
        <v>448</v>
      </c>
      <c r="Q5" s="364" t="s">
        <v>449</v>
      </c>
      <c r="R5" s="380"/>
    </row>
    <row r="6" spans="1:18">
      <c r="A6" s="364"/>
      <c r="B6" s="364" t="s">
        <v>450</v>
      </c>
      <c r="C6" s="361" t="s">
        <v>451</v>
      </c>
      <c r="F6" s="369" t="s">
        <v>452</v>
      </c>
      <c r="G6" s="370"/>
      <c r="H6" s="369">
        <v>30</v>
      </c>
      <c r="I6" s="370"/>
      <c r="J6" s="355"/>
      <c r="L6" s="364" t="s">
        <v>452</v>
      </c>
      <c r="M6" s="370" t="s">
        <v>453</v>
      </c>
      <c r="N6" s="364" t="s">
        <v>454</v>
      </c>
      <c r="O6" s="364" t="s">
        <v>455</v>
      </c>
      <c r="P6" s="364" t="s">
        <v>456</v>
      </c>
      <c r="Q6" s="364" t="s">
        <v>455</v>
      </c>
      <c r="R6" s="364" t="s">
        <v>455</v>
      </c>
    </row>
    <row r="7" spans="1:18">
      <c r="A7" s="364"/>
      <c r="B7" s="364" t="s">
        <v>457</v>
      </c>
      <c r="C7" s="361" t="s">
        <v>458</v>
      </c>
      <c r="F7" s="369" t="s">
        <v>459</v>
      </c>
      <c r="G7" s="370"/>
      <c r="H7" s="369">
        <v>10</v>
      </c>
      <c r="I7" s="370"/>
      <c r="J7" s="355"/>
      <c r="L7" s="364"/>
      <c r="M7" s="370" t="s">
        <v>460</v>
      </c>
      <c r="N7" s="364" t="s">
        <v>454</v>
      </c>
      <c r="O7" s="364" t="s">
        <v>461</v>
      </c>
      <c r="P7" s="364" t="s">
        <v>462</v>
      </c>
      <c r="Q7" s="364" t="s">
        <v>455</v>
      </c>
      <c r="R7" s="364" t="s">
        <v>463</v>
      </c>
    </row>
    <row r="8" spans="1:18">
      <c r="A8" s="364"/>
      <c r="B8" s="364" t="s">
        <v>464</v>
      </c>
      <c r="C8" s="361" t="s">
        <v>465</v>
      </c>
      <c r="F8" s="355"/>
      <c r="G8" s="355"/>
      <c r="H8" s="355"/>
      <c r="I8" s="355"/>
      <c r="J8" s="355"/>
      <c r="L8" s="364"/>
      <c r="M8" s="370" t="s">
        <v>466</v>
      </c>
      <c r="N8" s="364" t="s">
        <v>467</v>
      </c>
      <c r="O8" s="364" t="s">
        <v>468</v>
      </c>
      <c r="P8" s="364" t="s">
        <v>469</v>
      </c>
      <c r="Q8" s="364" t="s">
        <v>470</v>
      </c>
      <c r="R8" s="364" t="s">
        <v>463</v>
      </c>
    </row>
    <row r="9" spans="1:18">
      <c r="A9" s="364"/>
      <c r="B9" s="364" t="s">
        <v>471</v>
      </c>
      <c r="C9" s="364">
        <v>10</v>
      </c>
      <c r="F9" s="355" t="s">
        <v>472</v>
      </c>
      <c r="G9" s="355"/>
      <c r="H9" s="355"/>
      <c r="I9" s="355"/>
      <c r="J9" s="355"/>
      <c r="L9" s="364"/>
      <c r="M9" s="370" t="s">
        <v>473</v>
      </c>
      <c r="N9" s="364" t="s">
        <v>474</v>
      </c>
      <c r="O9" s="364" t="s">
        <v>468</v>
      </c>
      <c r="P9" s="364" t="s">
        <v>475</v>
      </c>
      <c r="Q9" s="364" t="s">
        <v>476</v>
      </c>
      <c r="R9" s="364" t="s">
        <v>476</v>
      </c>
    </row>
    <row r="10" spans="1:18">
      <c r="A10" s="364"/>
      <c r="B10" s="364" t="s">
        <v>477</v>
      </c>
      <c r="C10" s="364">
        <v>35</v>
      </c>
      <c r="F10" s="369" t="s">
        <v>478</v>
      </c>
      <c r="G10" s="370"/>
      <c r="H10" s="369" t="s">
        <v>479</v>
      </c>
      <c r="I10" s="370"/>
      <c r="J10" s="355"/>
      <c r="L10" s="364"/>
      <c r="M10" s="370" t="s">
        <v>480</v>
      </c>
      <c r="N10" s="364" t="s">
        <v>474</v>
      </c>
      <c r="O10" s="364" t="s">
        <v>468</v>
      </c>
      <c r="P10" s="364" t="s">
        <v>481</v>
      </c>
      <c r="Q10" s="364" t="s">
        <v>476</v>
      </c>
      <c r="R10" s="364" t="s">
        <v>482</v>
      </c>
    </row>
    <row r="11" spans="1:18">
      <c r="A11" s="364"/>
      <c r="B11" s="364" t="s">
        <v>483</v>
      </c>
      <c r="C11" s="361" t="s">
        <v>484</v>
      </c>
      <c r="F11" s="369" t="s">
        <v>485</v>
      </c>
      <c r="G11" s="370"/>
      <c r="H11" s="369">
        <v>0.7</v>
      </c>
      <c r="I11" s="370"/>
      <c r="J11" s="355"/>
      <c r="L11" s="378" t="s">
        <v>486</v>
      </c>
      <c r="M11" s="370" t="s">
        <v>453</v>
      </c>
      <c r="N11" s="364" t="s">
        <v>454</v>
      </c>
      <c r="O11" s="364" t="s">
        <v>455</v>
      </c>
      <c r="P11" s="364" t="s">
        <v>487</v>
      </c>
      <c r="Q11" s="364" t="s">
        <v>455</v>
      </c>
      <c r="R11" s="364" t="s">
        <v>455</v>
      </c>
    </row>
    <row r="12" spans="1:18">
      <c r="A12" s="361" t="s">
        <v>488</v>
      </c>
      <c r="B12" s="361" t="s">
        <v>489</v>
      </c>
      <c r="C12" s="361" t="s">
        <v>490</v>
      </c>
      <c r="F12" s="369" t="s">
        <v>491</v>
      </c>
      <c r="G12" s="370"/>
      <c r="H12" s="369">
        <v>0.6</v>
      </c>
      <c r="I12" s="370">
        <v>0.6</v>
      </c>
      <c r="J12" s="355"/>
      <c r="L12" s="379"/>
      <c r="M12" s="370" t="s">
        <v>460</v>
      </c>
      <c r="N12" s="364" t="s">
        <v>454</v>
      </c>
      <c r="O12" s="364" t="s">
        <v>455</v>
      </c>
      <c r="P12" s="364" t="s">
        <v>487</v>
      </c>
      <c r="Q12" s="364" t="s">
        <v>455</v>
      </c>
      <c r="R12" s="364" t="s">
        <v>492</v>
      </c>
    </row>
    <row r="13" spans="1:18">
      <c r="A13" s="361"/>
      <c r="B13" s="361" t="s">
        <v>493</v>
      </c>
      <c r="C13" s="364">
        <v>40</v>
      </c>
      <c r="F13" s="369" t="s">
        <v>494</v>
      </c>
      <c r="G13" s="370"/>
      <c r="H13" s="369">
        <v>0.5</v>
      </c>
      <c r="I13" s="370"/>
      <c r="J13" s="355"/>
      <c r="L13" s="379"/>
      <c r="M13" s="370" t="s">
        <v>466</v>
      </c>
      <c r="N13" s="364" t="s">
        <v>467</v>
      </c>
      <c r="O13" s="364" t="s">
        <v>461</v>
      </c>
      <c r="P13" s="364" t="s">
        <v>462</v>
      </c>
      <c r="Q13" s="364" t="s">
        <v>463</v>
      </c>
      <c r="R13" s="364" t="s">
        <v>495</v>
      </c>
    </row>
    <row r="14" spans="1:18">
      <c r="A14" s="361"/>
      <c r="B14" s="361" t="s">
        <v>496</v>
      </c>
      <c r="C14" s="361" t="s">
        <v>497</v>
      </c>
      <c r="F14" s="369" t="s">
        <v>498</v>
      </c>
      <c r="G14" s="370"/>
      <c r="H14" s="369">
        <v>0.45</v>
      </c>
      <c r="I14" s="370"/>
      <c r="J14" s="355"/>
      <c r="L14" s="379"/>
      <c r="M14" s="370" t="s">
        <v>473</v>
      </c>
      <c r="N14" s="364" t="s">
        <v>474</v>
      </c>
      <c r="O14" s="364" t="s">
        <v>468</v>
      </c>
      <c r="P14" s="364" t="s">
        <v>469</v>
      </c>
      <c r="Q14" s="364" t="s">
        <v>470</v>
      </c>
      <c r="R14" s="364" t="s">
        <v>499</v>
      </c>
    </row>
    <row r="15" spans="1:18">
      <c r="A15" s="361"/>
      <c r="B15" s="361" t="s">
        <v>500</v>
      </c>
      <c r="C15" s="364">
        <v>50</v>
      </c>
      <c r="F15" s="355"/>
      <c r="G15" s="355"/>
      <c r="H15" s="355"/>
      <c r="I15" s="355"/>
      <c r="J15" s="355"/>
      <c r="L15" s="377"/>
      <c r="M15" s="370" t="s">
        <v>480</v>
      </c>
      <c r="N15" s="364" t="s">
        <v>501</v>
      </c>
      <c r="O15" s="364" t="s">
        <v>468</v>
      </c>
      <c r="P15" s="364" t="s">
        <v>475</v>
      </c>
      <c r="Q15" s="364" t="s">
        <v>476</v>
      </c>
      <c r="R15" s="364" t="s">
        <v>463</v>
      </c>
    </row>
    <row r="16" spans="1:18">
      <c r="A16" s="361"/>
      <c r="B16" s="361" t="s">
        <v>502</v>
      </c>
      <c r="C16" s="361" t="s">
        <v>497</v>
      </c>
      <c r="F16" s="355" t="s">
        <v>503</v>
      </c>
      <c r="G16" s="355"/>
      <c r="H16" s="355"/>
      <c r="I16" s="355"/>
      <c r="J16" s="355"/>
      <c r="L16" s="355"/>
      <c r="M16" s="355"/>
      <c r="N16" s="355"/>
      <c r="O16" s="355"/>
      <c r="P16" s="355"/>
      <c r="Q16" s="355"/>
      <c r="R16" s="355"/>
    </row>
    <row r="17" spans="1:18">
      <c r="A17" s="361"/>
      <c r="B17" s="361" t="s">
        <v>504</v>
      </c>
      <c r="C17" s="364">
        <v>20</v>
      </c>
      <c r="F17" s="364" t="s">
        <v>505</v>
      </c>
      <c r="G17" s="364"/>
      <c r="H17" s="369" t="s">
        <v>479</v>
      </c>
      <c r="I17" s="370"/>
      <c r="J17" s="355"/>
      <c r="L17" s="355"/>
      <c r="M17" s="355"/>
      <c r="N17" s="355"/>
      <c r="O17" s="355"/>
      <c r="P17" s="355"/>
      <c r="Q17" s="355"/>
      <c r="R17" s="355"/>
    </row>
    <row r="18" spans="1:18">
      <c r="A18" s="361"/>
      <c r="B18" s="361" t="s">
        <v>506</v>
      </c>
      <c r="C18" s="364">
        <v>30</v>
      </c>
      <c r="F18" s="364" t="s">
        <v>507</v>
      </c>
      <c r="G18" s="364"/>
      <c r="H18" s="364">
        <v>2</v>
      </c>
      <c r="I18" s="364"/>
      <c r="J18" s="355"/>
      <c r="L18" s="355"/>
      <c r="M18" s="355"/>
      <c r="N18" s="355"/>
      <c r="O18" s="355"/>
      <c r="P18" s="355"/>
      <c r="Q18" s="355"/>
      <c r="R18" s="355"/>
    </row>
    <row r="19" spans="1:18">
      <c r="A19" s="361"/>
      <c r="B19" s="361" t="s">
        <v>508</v>
      </c>
      <c r="C19" s="364">
        <v>30</v>
      </c>
      <c r="F19" s="364" t="s">
        <v>509</v>
      </c>
      <c r="G19" s="364"/>
      <c r="H19" s="369">
        <v>2</v>
      </c>
      <c r="I19" s="370"/>
      <c r="J19" s="355"/>
      <c r="L19" s="355"/>
      <c r="M19" s="355"/>
      <c r="N19" s="355"/>
      <c r="O19" s="355"/>
      <c r="P19" s="355"/>
      <c r="Q19" s="355"/>
      <c r="R19" s="355"/>
    </row>
    <row r="20" spans="1:18">
      <c r="A20" s="361"/>
      <c r="B20" s="361" t="s">
        <v>510</v>
      </c>
      <c r="C20" s="364">
        <v>20</v>
      </c>
      <c r="F20" s="364" t="s">
        <v>511</v>
      </c>
      <c r="G20" s="364"/>
      <c r="H20" s="369">
        <v>5</v>
      </c>
      <c r="I20" s="370"/>
      <c r="J20" s="355"/>
      <c r="L20" s="355"/>
      <c r="M20" s="355"/>
      <c r="N20" s="355"/>
      <c r="O20" s="355"/>
      <c r="P20" s="355"/>
      <c r="Q20" s="355"/>
      <c r="R20" s="355"/>
    </row>
    <row r="21" spans="1:18">
      <c r="A21" s="361" t="s">
        <v>512</v>
      </c>
      <c r="B21" s="361" t="s">
        <v>14</v>
      </c>
      <c r="C21" s="364">
        <v>30</v>
      </c>
      <c r="F21" s="364" t="s">
        <v>513</v>
      </c>
      <c r="G21" s="364"/>
      <c r="H21" s="369">
        <v>5</v>
      </c>
      <c r="I21" s="370"/>
      <c r="J21" s="355"/>
      <c r="L21" s="355"/>
      <c r="M21" s="355"/>
      <c r="N21" s="355"/>
      <c r="O21" s="355"/>
      <c r="P21" s="355"/>
      <c r="Q21" s="355"/>
      <c r="R21" s="355"/>
    </row>
    <row r="22" spans="1:18">
      <c r="A22" s="361"/>
      <c r="B22" s="361" t="s">
        <v>16</v>
      </c>
      <c r="C22" s="361" t="s">
        <v>514</v>
      </c>
      <c r="F22" s="364" t="s">
        <v>515</v>
      </c>
      <c r="G22" s="364"/>
      <c r="H22" s="369">
        <v>2</v>
      </c>
      <c r="I22" s="370"/>
      <c r="J22" s="355"/>
      <c r="L22" s="355"/>
      <c r="M22" s="355"/>
      <c r="N22" s="355"/>
      <c r="O22" s="355"/>
      <c r="P22" s="355"/>
      <c r="Q22" s="355"/>
      <c r="R22" s="355"/>
    </row>
    <row r="23" spans="1:18">
      <c r="A23" s="361"/>
      <c r="B23" s="361" t="s">
        <v>516</v>
      </c>
      <c r="C23" s="361" t="s">
        <v>514</v>
      </c>
      <c r="F23" s="355"/>
      <c r="G23" s="355"/>
      <c r="H23" s="355"/>
      <c r="I23" s="355"/>
      <c r="J23" s="355"/>
      <c r="L23" s="355"/>
      <c r="M23" s="355"/>
      <c r="N23" s="355"/>
      <c r="O23" s="355"/>
      <c r="P23" s="355"/>
      <c r="Q23" s="355"/>
      <c r="R23" s="355"/>
    </row>
    <row r="24" spans="1:18">
      <c r="A24" s="361"/>
      <c r="B24" s="361" t="s">
        <v>517</v>
      </c>
      <c r="C24" s="364">
        <v>30</v>
      </c>
      <c r="F24" s="355" t="s">
        <v>518</v>
      </c>
      <c r="G24" s="355"/>
      <c r="H24" s="355"/>
      <c r="I24" s="355"/>
      <c r="J24" s="355"/>
      <c r="L24" s="355"/>
      <c r="M24" s="355"/>
      <c r="N24" s="355"/>
      <c r="O24" s="355"/>
      <c r="P24" s="355"/>
      <c r="Q24" s="355"/>
      <c r="R24" s="355"/>
    </row>
    <row r="25" spans="1:18">
      <c r="A25" s="361"/>
      <c r="B25" s="361" t="s">
        <v>519</v>
      </c>
      <c r="C25" s="364">
        <v>30</v>
      </c>
      <c r="F25" s="364" t="s">
        <v>520</v>
      </c>
      <c r="G25" s="364"/>
      <c r="H25" s="364" t="s">
        <v>521</v>
      </c>
      <c r="I25" s="364"/>
      <c r="J25" s="364"/>
      <c r="L25" s="355"/>
      <c r="M25" s="355"/>
      <c r="N25" s="355"/>
      <c r="O25" s="355"/>
      <c r="P25" s="355"/>
      <c r="Q25" s="355"/>
      <c r="R25" s="355"/>
    </row>
    <row r="26" spans="1:18">
      <c r="A26" s="361"/>
      <c r="B26" s="361" t="s">
        <v>522</v>
      </c>
      <c r="C26" s="364">
        <v>30</v>
      </c>
      <c r="F26" s="364"/>
      <c r="G26" s="364"/>
      <c r="H26" s="364" t="s">
        <v>523</v>
      </c>
      <c r="I26" s="364" t="s">
        <v>524</v>
      </c>
      <c r="J26" s="364" t="s">
        <v>525</v>
      </c>
      <c r="L26" s="355"/>
      <c r="M26" s="355"/>
      <c r="N26" s="355"/>
      <c r="O26" s="355"/>
      <c r="P26" s="355"/>
      <c r="Q26" s="355"/>
      <c r="R26" s="355"/>
    </row>
    <row r="27" spans="1:18">
      <c r="A27" s="361"/>
      <c r="B27" s="361" t="s">
        <v>526</v>
      </c>
      <c r="C27" s="361" t="s">
        <v>527</v>
      </c>
      <c r="F27" s="371" t="s">
        <v>528</v>
      </c>
      <c r="G27" s="371"/>
      <c r="H27" s="364">
        <v>14</v>
      </c>
      <c r="I27" s="374">
        <v>12</v>
      </c>
      <c r="J27" s="374">
        <v>11</v>
      </c>
      <c r="L27" s="355"/>
      <c r="M27" s="355"/>
      <c r="N27" s="355"/>
      <c r="O27" s="355"/>
      <c r="P27" s="355"/>
      <c r="Q27" s="355"/>
      <c r="R27" s="355"/>
    </row>
    <row r="28" spans="1:18">
      <c r="A28" s="361"/>
      <c r="B28" s="361" t="s">
        <v>389</v>
      </c>
      <c r="C28" s="364">
        <v>30</v>
      </c>
      <c r="F28" s="371"/>
      <c r="G28" s="371"/>
      <c r="H28" s="364"/>
      <c r="I28" s="377"/>
      <c r="J28" s="377"/>
      <c r="L28" s="355"/>
      <c r="M28" s="355"/>
      <c r="N28" s="355"/>
      <c r="O28" s="355"/>
      <c r="P28" s="355"/>
      <c r="Q28" s="355"/>
      <c r="R28" s="355"/>
    </row>
    <row r="29" spans="1:18">
      <c r="A29" s="361"/>
      <c r="B29" s="361" t="s">
        <v>399</v>
      </c>
      <c r="C29" s="361" t="s">
        <v>529</v>
      </c>
      <c r="F29" s="369" t="s">
        <v>530</v>
      </c>
      <c r="G29" s="370"/>
      <c r="H29" s="364">
        <v>19</v>
      </c>
      <c r="I29" s="364">
        <v>16</v>
      </c>
      <c r="J29" s="364">
        <v>15</v>
      </c>
      <c r="L29" s="355"/>
      <c r="M29" s="355"/>
      <c r="N29" s="355"/>
      <c r="O29" s="355"/>
      <c r="P29" s="355"/>
      <c r="Q29" s="355"/>
      <c r="R29" s="355"/>
    </row>
    <row r="30" spans="1:18">
      <c r="A30" s="361" t="s">
        <v>531</v>
      </c>
      <c r="B30" s="361" t="s">
        <v>532</v>
      </c>
      <c r="C30" s="364">
        <v>30</v>
      </c>
      <c r="F30" s="369" t="s">
        <v>533</v>
      </c>
      <c r="G30" s="370"/>
      <c r="H30" s="364">
        <v>19</v>
      </c>
      <c r="I30" s="364">
        <v>16</v>
      </c>
      <c r="J30" s="364">
        <v>15</v>
      </c>
      <c r="L30" s="355"/>
      <c r="M30" s="355"/>
      <c r="N30" s="355"/>
      <c r="O30" s="355"/>
      <c r="P30" s="355"/>
      <c r="Q30" s="355"/>
      <c r="R30" s="355"/>
    </row>
    <row r="31" spans="1:18">
      <c r="A31" s="361"/>
      <c r="B31" s="361" t="s">
        <v>534</v>
      </c>
      <c r="C31" s="364">
        <v>50</v>
      </c>
      <c r="F31" s="369" t="s">
        <v>535</v>
      </c>
      <c r="G31" s="370"/>
      <c r="H31" s="364">
        <v>19</v>
      </c>
      <c r="I31" s="364">
        <v>16</v>
      </c>
      <c r="J31" s="364">
        <v>15</v>
      </c>
      <c r="L31" s="355"/>
      <c r="M31" s="355"/>
      <c r="N31" s="355"/>
      <c r="O31" s="355"/>
      <c r="P31" s="355"/>
      <c r="Q31" s="355"/>
      <c r="R31" s="355"/>
    </row>
    <row r="32" spans="1:18">
      <c r="A32" s="361"/>
      <c r="B32" s="361" t="s">
        <v>536</v>
      </c>
      <c r="C32" s="361" t="s">
        <v>537</v>
      </c>
      <c r="F32" s="369" t="s">
        <v>538</v>
      </c>
      <c r="G32" s="370"/>
      <c r="H32" s="364">
        <v>23</v>
      </c>
      <c r="I32" s="364">
        <v>20</v>
      </c>
      <c r="J32" s="364">
        <v>19</v>
      </c>
      <c r="L32" s="355"/>
      <c r="M32" s="355"/>
      <c r="N32" s="355"/>
      <c r="O32" s="355"/>
      <c r="P32" s="355"/>
      <c r="Q32" s="355"/>
      <c r="R32" s="355"/>
    </row>
    <row r="33" spans="1:18">
      <c r="A33" s="361"/>
      <c r="B33" s="361" t="s">
        <v>515</v>
      </c>
      <c r="C33" s="364">
        <v>50</v>
      </c>
      <c r="F33" s="372" t="s">
        <v>539</v>
      </c>
      <c r="G33" s="373"/>
      <c r="H33" s="374">
        <v>30</v>
      </c>
      <c r="I33" s="374">
        <v>25</v>
      </c>
      <c r="J33" s="374">
        <v>23</v>
      </c>
      <c r="L33" s="355"/>
      <c r="M33" s="355"/>
      <c r="N33" s="355"/>
      <c r="O33" s="355"/>
      <c r="P33" s="355"/>
      <c r="Q33" s="355"/>
      <c r="R33" s="355"/>
    </row>
    <row r="34" spans="1:18">
      <c r="A34" s="361"/>
      <c r="B34" s="361" t="s">
        <v>402</v>
      </c>
      <c r="C34" s="361" t="s">
        <v>540</v>
      </c>
      <c r="F34" s="375"/>
      <c r="G34" s="376"/>
      <c r="H34" s="377"/>
      <c r="I34" s="377"/>
      <c r="J34" s="377"/>
      <c r="L34" s="355"/>
      <c r="M34" s="355"/>
      <c r="N34" s="355"/>
      <c r="O34" s="355"/>
      <c r="P34" s="355"/>
      <c r="Q34" s="355"/>
      <c r="R34" s="355"/>
    </row>
    <row r="35" spans="1:18">
      <c r="A35" s="361"/>
      <c r="B35" s="361" t="s">
        <v>541</v>
      </c>
      <c r="C35" s="361" t="s">
        <v>527</v>
      </c>
      <c r="F35" s="369" t="s">
        <v>542</v>
      </c>
      <c r="G35" s="370"/>
      <c r="H35" s="364">
        <v>30</v>
      </c>
      <c r="I35" s="364">
        <v>25</v>
      </c>
      <c r="J35" s="364">
        <v>23</v>
      </c>
      <c r="L35" s="355"/>
      <c r="M35" s="355"/>
      <c r="N35" s="355"/>
      <c r="O35" s="355"/>
      <c r="P35" s="355"/>
      <c r="Q35" s="355"/>
      <c r="R35" s="355"/>
    </row>
    <row r="36" spans="1:10">
      <c r="A36" s="361"/>
      <c r="B36" s="361" t="s">
        <v>543</v>
      </c>
      <c r="C36" s="361" t="s">
        <v>537</v>
      </c>
      <c r="F36" s="369" t="s">
        <v>544</v>
      </c>
      <c r="G36" s="370"/>
      <c r="H36" s="364">
        <v>19</v>
      </c>
      <c r="I36" s="364">
        <v>16</v>
      </c>
      <c r="J36" s="364">
        <v>15</v>
      </c>
    </row>
    <row r="37" spans="6:10">
      <c r="F37" s="369" t="s">
        <v>391</v>
      </c>
      <c r="G37" s="370"/>
      <c r="H37" s="364">
        <v>40</v>
      </c>
      <c r="I37" s="364">
        <v>38</v>
      </c>
      <c r="J37" s="364">
        <v>37</v>
      </c>
    </row>
    <row r="38" spans="6:10">
      <c r="F38" s="369" t="s">
        <v>402</v>
      </c>
      <c r="G38" s="370"/>
      <c r="H38" s="364">
        <v>28</v>
      </c>
      <c r="I38" s="364">
        <v>24</v>
      </c>
      <c r="J38" s="364">
        <v>22</v>
      </c>
    </row>
    <row r="39" spans="6:10">
      <c r="F39" s="369" t="s">
        <v>383</v>
      </c>
      <c r="G39" s="370"/>
      <c r="H39" s="364">
        <v>20</v>
      </c>
      <c r="I39" s="364">
        <v>17</v>
      </c>
      <c r="J39" s="364">
        <v>16</v>
      </c>
    </row>
    <row r="40" spans="6:10">
      <c r="F40" s="364" t="s">
        <v>545</v>
      </c>
      <c r="G40" s="364"/>
      <c r="H40" s="364">
        <v>30</v>
      </c>
      <c r="I40" s="364">
        <v>25</v>
      </c>
      <c r="J40" s="364">
        <v>23</v>
      </c>
    </row>
    <row r="42" spans="6:6">
      <c r="F42" t="s">
        <v>546</v>
      </c>
    </row>
  </sheetData>
  <mergeCells count="64">
    <mergeCell ref="F3:J3"/>
    <mergeCell ref="F4:G4"/>
    <mergeCell ref="H4:I4"/>
    <mergeCell ref="N4:O4"/>
    <mergeCell ref="P4:Q4"/>
    <mergeCell ref="F5:G5"/>
    <mergeCell ref="H5:I5"/>
    <mergeCell ref="F6:G6"/>
    <mergeCell ref="H6:I6"/>
    <mergeCell ref="F7:G7"/>
    <mergeCell ref="H7:I7"/>
    <mergeCell ref="F9:I9"/>
    <mergeCell ref="F10:G10"/>
    <mergeCell ref="H10:I10"/>
    <mergeCell ref="F11:G11"/>
    <mergeCell ref="H11:I11"/>
    <mergeCell ref="F12:G12"/>
    <mergeCell ref="H12:I12"/>
    <mergeCell ref="F13:G13"/>
    <mergeCell ref="H13:I13"/>
    <mergeCell ref="F14:G14"/>
    <mergeCell ref="H14:I14"/>
    <mergeCell ref="F16:I16"/>
    <mergeCell ref="F17:G17"/>
    <mergeCell ref="H17:I17"/>
    <mergeCell ref="F18:G18"/>
    <mergeCell ref="H18:I18"/>
    <mergeCell ref="F19:G19"/>
    <mergeCell ref="H19:I19"/>
    <mergeCell ref="F20:G20"/>
    <mergeCell ref="H20:I20"/>
    <mergeCell ref="F21:G21"/>
    <mergeCell ref="H21:I21"/>
    <mergeCell ref="F22:G22"/>
    <mergeCell ref="H22:I22"/>
    <mergeCell ref="F24:J24"/>
    <mergeCell ref="H25:J25"/>
    <mergeCell ref="F29:G29"/>
    <mergeCell ref="F30:G30"/>
    <mergeCell ref="F31:G31"/>
    <mergeCell ref="F32:G32"/>
    <mergeCell ref="F35:G35"/>
    <mergeCell ref="F36:G36"/>
    <mergeCell ref="F37:G37"/>
    <mergeCell ref="F38:G38"/>
    <mergeCell ref="F39:G39"/>
    <mergeCell ref="F40:G40"/>
    <mergeCell ref="A3:A11"/>
    <mergeCell ref="A12:A20"/>
    <mergeCell ref="A21:A29"/>
    <mergeCell ref="A30:A36"/>
    <mergeCell ref="H27:H28"/>
    <mergeCell ref="H33:H34"/>
    <mergeCell ref="I27:I28"/>
    <mergeCell ref="I33:I34"/>
    <mergeCell ref="J27:J28"/>
    <mergeCell ref="J33:J34"/>
    <mergeCell ref="L4:L5"/>
    <mergeCell ref="L6:L10"/>
    <mergeCell ref="L11:L15"/>
    <mergeCell ref="R4:R5"/>
    <mergeCell ref="F25:G26"/>
    <mergeCell ref="F27:G28"/>
    <mergeCell ref="F33:G34"/>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18"/>
  <sheetViews>
    <sheetView showGridLines="0" workbookViewId="0">
      <selection activeCell="F24" sqref="F24"/>
    </sheetView>
  </sheetViews>
  <sheetFormatPr defaultColWidth="9" defaultRowHeight="14.25"/>
  <cols>
    <col min="1" max="1" width="9" style="355"/>
    <col min="2" max="2" width="13.875" style="355" customWidth="1"/>
    <col min="3" max="3" width="9" style="355"/>
    <col min="4" max="4" width="18.375" style="355" customWidth="1"/>
    <col min="6" max="6" width="22.75" customWidth="1"/>
    <col min="7" max="7" width="9" style="355"/>
    <col min="9" max="11" width="9" style="355"/>
  </cols>
  <sheetData>
    <row r="1" spans="1:11">
      <c r="A1" s="356" t="s">
        <v>547</v>
      </c>
      <c r="B1" s="357"/>
      <c r="C1" s="357"/>
      <c r="D1" s="357"/>
      <c r="F1" s="356" t="s">
        <v>548</v>
      </c>
      <c r="G1" s="356"/>
      <c r="H1" s="358"/>
      <c r="I1" s="367" t="s">
        <v>549</v>
      </c>
      <c r="J1" s="367"/>
      <c r="K1" s="367"/>
    </row>
    <row r="2" ht="20.1" customHeight="1" spans="1:11">
      <c r="A2" s="359" t="s">
        <v>440</v>
      </c>
      <c r="B2" s="360"/>
      <c r="C2" s="361" t="s">
        <v>550</v>
      </c>
      <c r="D2" s="361" t="s">
        <v>551</v>
      </c>
      <c r="F2" s="362" t="s">
        <v>552</v>
      </c>
      <c r="G2" s="361" t="s">
        <v>550</v>
      </c>
      <c r="I2" s="361" t="s">
        <v>552</v>
      </c>
      <c r="J2" s="364"/>
      <c r="K2" s="361" t="s">
        <v>550</v>
      </c>
    </row>
    <row r="3" spans="1:11">
      <c r="A3" s="363" t="s">
        <v>390</v>
      </c>
      <c r="B3" s="363" t="s">
        <v>553</v>
      </c>
      <c r="C3" s="361" t="s">
        <v>554</v>
      </c>
      <c r="D3" s="364"/>
      <c r="F3" s="362" t="s">
        <v>555</v>
      </c>
      <c r="G3" s="361" t="s">
        <v>556</v>
      </c>
      <c r="I3" s="364"/>
      <c r="J3" s="361" t="s">
        <v>557</v>
      </c>
      <c r="K3" s="364">
        <v>2.5</v>
      </c>
    </row>
    <row r="4" spans="1:11">
      <c r="A4" s="365" t="s">
        <v>558</v>
      </c>
      <c r="B4" s="363" t="s">
        <v>559</v>
      </c>
      <c r="C4" s="361" t="s">
        <v>560</v>
      </c>
      <c r="D4" s="364"/>
      <c r="F4" s="362" t="s">
        <v>561</v>
      </c>
      <c r="G4" s="364"/>
      <c r="I4" s="361" t="s">
        <v>562</v>
      </c>
      <c r="J4" s="361" t="s">
        <v>563</v>
      </c>
      <c r="K4" s="364">
        <v>3.5</v>
      </c>
    </row>
    <row r="5" spans="1:11">
      <c r="A5" s="365"/>
      <c r="B5" s="361" t="s">
        <v>564</v>
      </c>
      <c r="C5" s="361" t="s">
        <v>565</v>
      </c>
      <c r="D5" s="364"/>
      <c r="F5" s="362" t="s">
        <v>566</v>
      </c>
      <c r="G5" s="364"/>
      <c r="I5" s="364"/>
      <c r="J5" s="361" t="s">
        <v>567</v>
      </c>
      <c r="K5" s="364">
        <v>4.5</v>
      </c>
    </row>
    <row r="6" spans="1:11">
      <c r="A6" s="365"/>
      <c r="B6" s="361" t="s">
        <v>568</v>
      </c>
      <c r="C6" s="361" t="s">
        <v>569</v>
      </c>
      <c r="D6" s="364"/>
      <c r="F6" s="362" t="s">
        <v>570</v>
      </c>
      <c r="G6" s="364"/>
      <c r="I6" s="361" t="s">
        <v>526</v>
      </c>
      <c r="J6" s="364"/>
      <c r="K6" s="364">
        <v>3</v>
      </c>
    </row>
    <row r="7" spans="1:11">
      <c r="A7" s="365"/>
      <c r="B7" s="361" t="s">
        <v>571</v>
      </c>
      <c r="C7" s="361" t="s">
        <v>569</v>
      </c>
      <c r="D7" s="364"/>
      <c r="F7" s="362" t="s">
        <v>572</v>
      </c>
      <c r="G7" s="364"/>
      <c r="I7" s="361" t="s">
        <v>573</v>
      </c>
      <c r="J7" s="364"/>
      <c r="K7" s="364">
        <v>3</v>
      </c>
    </row>
    <row r="8" ht="42.75" spans="1:11">
      <c r="A8" s="365"/>
      <c r="B8" s="366" t="s">
        <v>574</v>
      </c>
      <c r="C8" s="364">
        <v>10</v>
      </c>
      <c r="D8" s="364"/>
      <c r="F8" s="363" t="s">
        <v>575</v>
      </c>
      <c r="G8" s="364">
        <v>2</v>
      </c>
      <c r="I8" s="361" t="s">
        <v>576</v>
      </c>
      <c r="J8" s="364"/>
      <c r="K8" s="364">
        <v>10</v>
      </c>
    </row>
    <row r="9" spans="1:11">
      <c r="A9" s="365"/>
      <c r="B9" s="361" t="s">
        <v>508</v>
      </c>
      <c r="C9" s="361" t="s">
        <v>577</v>
      </c>
      <c r="D9" s="364"/>
      <c r="F9" s="362" t="s">
        <v>578</v>
      </c>
      <c r="G9" s="364"/>
      <c r="I9" s="361" t="s">
        <v>579</v>
      </c>
      <c r="J9" s="364"/>
      <c r="K9" s="364">
        <v>2</v>
      </c>
    </row>
    <row r="10" spans="1:11">
      <c r="A10" s="365"/>
      <c r="B10" s="361" t="s">
        <v>580</v>
      </c>
      <c r="C10" s="361" t="s">
        <v>556</v>
      </c>
      <c r="D10" s="364"/>
      <c r="F10" s="362" t="s">
        <v>581</v>
      </c>
      <c r="G10" s="364">
        <v>2</v>
      </c>
      <c r="I10" s="361" t="s">
        <v>582</v>
      </c>
      <c r="J10" s="364"/>
      <c r="K10" s="364">
        <v>2.5</v>
      </c>
    </row>
    <row r="11" spans="1:7">
      <c r="A11" s="361" t="s">
        <v>583</v>
      </c>
      <c r="B11" s="361" t="s">
        <v>584</v>
      </c>
      <c r="C11" s="364">
        <v>4</v>
      </c>
      <c r="D11" s="364"/>
      <c r="F11" s="362" t="s">
        <v>585</v>
      </c>
      <c r="G11" s="364"/>
    </row>
    <row r="12" spans="1:7">
      <c r="A12" s="364"/>
      <c r="B12" s="361" t="s">
        <v>586</v>
      </c>
      <c r="C12" s="364">
        <v>4</v>
      </c>
      <c r="D12" s="364"/>
      <c r="F12" s="362" t="s">
        <v>587</v>
      </c>
      <c r="G12" s="361" t="s">
        <v>588</v>
      </c>
    </row>
    <row r="13" spans="1:7">
      <c r="A13" s="364"/>
      <c r="B13" s="361" t="s">
        <v>589</v>
      </c>
      <c r="C13" s="361" t="s">
        <v>590</v>
      </c>
      <c r="D13" s="364"/>
      <c r="F13" s="362" t="s">
        <v>591</v>
      </c>
      <c r="G13" s="364"/>
    </row>
    <row r="14" spans="1:7">
      <c r="A14" s="364"/>
      <c r="B14" s="361" t="s">
        <v>592</v>
      </c>
      <c r="C14" s="361" t="s">
        <v>590</v>
      </c>
      <c r="D14" s="364"/>
      <c r="F14" s="362" t="s">
        <v>593</v>
      </c>
      <c r="G14" s="361" t="s">
        <v>594</v>
      </c>
    </row>
    <row r="15" spans="1:7">
      <c r="A15" s="364"/>
      <c r="B15" s="361" t="s">
        <v>595</v>
      </c>
      <c r="C15" s="361" t="s">
        <v>596</v>
      </c>
      <c r="D15" s="364"/>
      <c r="F15" s="362" t="s">
        <v>597</v>
      </c>
      <c r="G15" s="361" t="s">
        <v>560</v>
      </c>
    </row>
    <row r="16" spans="1:7">
      <c r="A16" s="364"/>
      <c r="B16" s="361" t="s">
        <v>598</v>
      </c>
      <c r="C16" s="364">
        <v>10</v>
      </c>
      <c r="D16" s="364"/>
      <c r="F16" s="362" t="s">
        <v>599</v>
      </c>
      <c r="G16" s="364"/>
    </row>
    <row r="17" spans="1:4">
      <c r="A17" s="364"/>
      <c r="B17" s="361" t="s">
        <v>600</v>
      </c>
      <c r="C17" s="361" t="s">
        <v>601</v>
      </c>
      <c r="D17" s="364"/>
    </row>
    <row r="18" spans="1:4">
      <c r="A18" s="364"/>
      <c r="B18" s="361" t="s">
        <v>602</v>
      </c>
      <c r="C18" s="364"/>
      <c r="D18" s="361" t="s">
        <v>603</v>
      </c>
    </row>
  </sheetData>
  <mergeCells count="10">
    <mergeCell ref="A1:D1"/>
    <mergeCell ref="F1:G1"/>
    <mergeCell ref="I1:K1"/>
    <mergeCell ref="A2:B2"/>
    <mergeCell ref="A4:A10"/>
    <mergeCell ref="G3:G7"/>
    <mergeCell ref="G8:G9"/>
    <mergeCell ref="G10:G11"/>
    <mergeCell ref="G12:G13"/>
    <mergeCell ref="G15:G1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K70"/>
  <sheetViews>
    <sheetView showGridLines="0" workbookViewId="0">
      <selection activeCell="N15" sqref="N15"/>
    </sheetView>
  </sheetViews>
  <sheetFormatPr defaultColWidth="9" defaultRowHeight="14.25"/>
  <cols>
    <col min="1" max="16384" width="9" style="209"/>
  </cols>
  <sheetData>
    <row r="1" ht="15" spans="1:11">
      <c r="A1" s="210"/>
      <c r="B1" s="211"/>
      <c r="C1" s="211"/>
      <c r="D1" s="211"/>
      <c r="E1" s="211"/>
      <c r="F1" s="211"/>
      <c r="G1" s="211"/>
      <c r="H1" s="212"/>
      <c r="I1" s="293"/>
      <c r="J1" s="293"/>
      <c r="K1" s="293"/>
    </row>
    <row r="2" spans="1:11">
      <c r="A2" s="213" t="s">
        <v>604</v>
      </c>
      <c r="B2" s="214"/>
      <c r="C2" s="214"/>
      <c r="D2" s="214"/>
      <c r="E2" s="214"/>
      <c r="F2" s="214"/>
      <c r="G2" s="214"/>
      <c r="H2" s="215"/>
      <c r="I2" s="293"/>
      <c r="J2" s="293"/>
      <c r="K2" s="293"/>
    </row>
    <row r="3" spans="1:11">
      <c r="A3" s="216"/>
      <c r="B3" s="217"/>
      <c r="C3" s="217"/>
      <c r="D3" s="217"/>
      <c r="E3" s="217"/>
      <c r="F3" s="217"/>
      <c r="G3" s="217"/>
      <c r="H3" s="218"/>
      <c r="I3" s="293"/>
      <c r="J3" s="293"/>
      <c r="K3" s="293"/>
    </row>
    <row r="4" spans="1:11">
      <c r="A4" s="219" t="s">
        <v>605</v>
      </c>
      <c r="B4" s="220"/>
      <c r="C4" s="221"/>
      <c r="D4" s="221"/>
      <c r="E4" s="221"/>
      <c r="F4" s="221"/>
      <c r="G4" s="221"/>
      <c r="H4" s="222"/>
      <c r="I4" s="293"/>
      <c r="J4" s="293"/>
      <c r="K4" s="293"/>
    </row>
    <row r="5" spans="1:11">
      <c r="A5" s="219" t="s">
        <v>606</v>
      </c>
      <c r="B5" s="220"/>
      <c r="C5" s="221" t="s">
        <v>607</v>
      </c>
      <c r="D5" s="221"/>
      <c r="E5" s="221"/>
      <c r="F5" s="221"/>
      <c r="G5" s="221"/>
      <c r="H5" s="222"/>
      <c r="I5" s="293"/>
      <c r="J5" s="293"/>
      <c r="K5" s="293"/>
    </row>
    <row r="6" ht="15" spans="1:11">
      <c r="A6" s="223" t="s">
        <v>608</v>
      </c>
      <c r="B6" s="224"/>
      <c r="C6" s="224"/>
      <c r="D6" s="224"/>
      <c r="E6" s="224"/>
      <c r="F6" s="224"/>
      <c r="G6" s="224"/>
      <c r="H6" s="225"/>
      <c r="I6" s="293"/>
      <c r="J6" s="293"/>
      <c r="K6" s="293"/>
    </row>
    <row r="7" ht="16.5" spans="1:11">
      <c r="A7" s="226" t="s">
        <v>609</v>
      </c>
      <c r="B7" s="227"/>
      <c r="C7" s="227"/>
      <c r="D7" s="227"/>
      <c r="E7" s="227"/>
      <c r="F7" s="227"/>
      <c r="G7" s="227"/>
      <c r="H7" s="228"/>
      <c r="I7" s="293"/>
      <c r="J7" s="293"/>
      <c r="K7" s="293"/>
    </row>
    <row r="8" spans="1:11">
      <c r="A8" s="229" t="s">
        <v>610</v>
      </c>
      <c r="B8" s="230" t="s">
        <v>611</v>
      </c>
      <c r="C8" s="231" t="s">
        <v>612</v>
      </c>
      <c r="D8" s="232">
        <v>0</v>
      </c>
      <c r="E8" s="231" t="s">
        <v>613</v>
      </c>
      <c r="F8" s="233">
        <v>0</v>
      </c>
      <c r="G8" s="231" t="s">
        <v>614</v>
      </c>
      <c r="H8" s="234">
        <v>0</v>
      </c>
      <c r="I8" s="293"/>
      <c r="J8" s="293"/>
      <c r="K8" s="293"/>
    </row>
    <row r="9" spans="1:11">
      <c r="A9" s="229" t="s">
        <v>610</v>
      </c>
      <c r="B9" s="230" t="s">
        <v>615</v>
      </c>
      <c r="C9" s="231" t="s">
        <v>612</v>
      </c>
      <c r="D9" s="232">
        <v>1.5</v>
      </c>
      <c r="E9" s="231" t="s">
        <v>613</v>
      </c>
      <c r="F9" s="233">
        <v>2.1</v>
      </c>
      <c r="G9" s="231" t="s">
        <v>614</v>
      </c>
      <c r="H9" s="234">
        <v>1</v>
      </c>
      <c r="I9" s="293"/>
      <c r="J9" s="293"/>
      <c r="K9" s="293"/>
    </row>
    <row r="10" spans="1:11">
      <c r="A10" s="235" t="s">
        <v>616</v>
      </c>
      <c r="B10" s="236"/>
      <c r="C10" s="237">
        <v>0.004</v>
      </c>
      <c r="D10" s="238"/>
      <c r="E10" s="238"/>
      <c r="F10" s="238"/>
      <c r="G10" s="238"/>
      <c r="H10" s="239"/>
      <c r="I10" s="293"/>
      <c r="J10" s="348"/>
      <c r="K10" s="293"/>
    </row>
    <row r="11" spans="1:11">
      <c r="A11" s="235" t="s">
        <v>617</v>
      </c>
      <c r="B11" s="236"/>
      <c r="C11" s="237">
        <f>IF(B8="双开",D8*2+F8*3*H8,D8*2+F8*2*H8)+IF(B9="双开",D9*2+F9*3*H9,D9*2+F9*2*H9)</f>
        <v>9.3</v>
      </c>
      <c r="D11" s="238"/>
      <c r="E11" s="238"/>
      <c r="F11" s="238"/>
      <c r="G11" s="238"/>
      <c r="H11" s="239"/>
      <c r="I11" s="293"/>
      <c r="J11" s="293"/>
      <c r="K11" s="293"/>
    </row>
    <row r="12" spans="1:11">
      <c r="A12" s="240" t="s">
        <v>618</v>
      </c>
      <c r="B12" s="241"/>
      <c r="C12" s="241"/>
      <c r="D12" s="241"/>
      <c r="E12" s="241"/>
      <c r="F12" s="241"/>
      <c r="G12" s="242">
        <f>C10*C11</f>
        <v>0.0372</v>
      </c>
      <c r="H12" s="243"/>
      <c r="I12" s="293"/>
      <c r="J12" s="293"/>
      <c r="K12" s="293"/>
    </row>
    <row r="13" spans="1:11">
      <c r="A13" s="244" t="s">
        <v>619</v>
      </c>
      <c r="B13" s="241"/>
      <c r="C13" s="241"/>
      <c r="D13" s="241"/>
      <c r="E13" s="241"/>
      <c r="F13" s="241"/>
      <c r="G13" s="245">
        <v>6</v>
      </c>
      <c r="H13" s="246"/>
      <c r="I13" s="293"/>
      <c r="J13" s="293"/>
      <c r="K13" s="293"/>
    </row>
    <row r="14" ht="20.25" spans="1:11">
      <c r="A14" s="247" t="s">
        <v>620</v>
      </c>
      <c r="B14" s="241"/>
      <c r="C14" s="241"/>
      <c r="D14" s="241"/>
      <c r="E14" s="241"/>
      <c r="F14" s="241"/>
      <c r="G14" s="245">
        <v>2</v>
      </c>
      <c r="H14" s="246"/>
      <c r="I14" s="293"/>
      <c r="J14" s="293"/>
      <c r="K14" s="293"/>
    </row>
    <row r="15" ht="16.5" spans="1:11">
      <c r="A15" s="240" t="s">
        <v>621</v>
      </c>
      <c r="B15" s="248"/>
      <c r="C15" s="248"/>
      <c r="D15" s="248"/>
      <c r="E15" s="248"/>
      <c r="F15" s="248"/>
      <c r="G15" s="245">
        <v>1</v>
      </c>
      <c r="H15" s="246"/>
      <c r="I15" s="293"/>
      <c r="J15" s="293"/>
      <c r="K15" s="293"/>
    </row>
    <row r="16" ht="15" spans="1:11">
      <c r="A16" s="249" t="s">
        <v>622</v>
      </c>
      <c r="B16" s="250"/>
      <c r="C16" s="250"/>
      <c r="D16" s="250"/>
      <c r="E16" s="250"/>
      <c r="F16" s="250"/>
      <c r="G16" s="251">
        <f>0.827*G12*POWER(G13,1/G14)*1.25*G15</f>
        <v>0.0941963528035985</v>
      </c>
      <c r="H16" s="252"/>
      <c r="I16" s="293"/>
      <c r="J16" s="293"/>
      <c r="K16" s="293"/>
    </row>
    <row r="17" ht="16.5" spans="1:11">
      <c r="A17" s="253" t="s">
        <v>623</v>
      </c>
      <c r="B17" s="254"/>
      <c r="C17" s="254"/>
      <c r="D17" s="254"/>
      <c r="E17" s="254"/>
      <c r="F17" s="254"/>
      <c r="G17" s="254"/>
      <c r="H17" s="255"/>
      <c r="I17" s="293"/>
      <c r="J17" s="293"/>
      <c r="K17" s="293"/>
    </row>
    <row r="18" spans="1:11">
      <c r="A18" s="256" t="s">
        <v>624</v>
      </c>
      <c r="B18" s="257"/>
      <c r="C18" s="257"/>
      <c r="D18" s="257"/>
      <c r="E18" s="257"/>
      <c r="F18" s="257"/>
      <c r="G18" s="258">
        <f>D8*F8*H8+D9*F9*H9</f>
        <v>3.15</v>
      </c>
      <c r="H18" s="259"/>
      <c r="I18" s="293"/>
      <c r="J18" s="293"/>
      <c r="K18" s="293"/>
    </row>
    <row r="19" spans="1:11">
      <c r="A19" s="256" t="s">
        <v>625</v>
      </c>
      <c r="B19" s="257"/>
      <c r="C19" s="257"/>
      <c r="D19" s="257"/>
      <c r="E19" s="257"/>
      <c r="F19" s="257"/>
      <c r="G19" s="260">
        <v>0.7</v>
      </c>
      <c r="H19" s="261"/>
      <c r="I19" s="293"/>
      <c r="J19" s="293"/>
      <c r="K19" s="293"/>
    </row>
    <row r="20" ht="16.5" spans="1:11">
      <c r="A20" s="256" t="s">
        <v>626</v>
      </c>
      <c r="B20" s="257"/>
      <c r="C20" s="257"/>
      <c r="D20" s="257"/>
      <c r="E20" s="257"/>
      <c r="F20" s="257"/>
      <c r="G20" s="260">
        <v>3</v>
      </c>
      <c r="H20" s="261"/>
      <c r="I20" s="293"/>
      <c r="J20" s="293"/>
      <c r="K20" s="293"/>
    </row>
    <row r="21" ht="15" spans="1:11">
      <c r="A21" s="262" t="s">
        <v>627</v>
      </c>
      <c r="B21" s="263"/>
      <c r="C21" s="263"/>
      <c r="D21" s="263"/>
      <c r="E21" s="263"/>
      <c r="F21" s="263"/>
      <c r="G21" s="264">
        <f>G18*G19*G20</f>
        <v>6.615</v>
      </c>
      <c r="H21" s="265"/>
      <c r="I21" s="349"/>
      <c r="J21" s="349"/>
      <c r="K21" s="293"/>
    </row>
    <row r="22" ht="16.5" spans="1:11">
      <c r="A22" s="266" t="s">
        <v>628</v>
      </c>
      <c r="B22" s="267"/>
      <c r="C22" s="267"/>
      <c r="D22" s="267"/>
      <c r="E22" s="267"/>
      <c r="F22" s="267"/>
      <c r="G22" s="267"/>
      <c r="H22" s="268"/>
      <c r="I22" s="349"/>
      <c r="J22" s="349"/>
      <c r="K22" s="349"/>
    </row>
    <row r="23" ht="16.5" spans="1:11">
      <c r="A23" s="269" t="s">
        <v>629</v>
      </c>
      <c r="B23" s="270"/>
      <c r="C23" s="270"/>
      <c r="D23" s="270"/>
      <c r="E23" s="270"/>
      <c r="F23" s="270"/>
      <c r="G23" s="271">
        <v>1.2</v>
      </c>
      <c r="H23" s="272"/>
      <c r="I23" s="293"/>
      <c r="J23" s="293"/>
      <c r="K23" s="293"/>
    </row>
    <row r="24" ht="16.5" spans="1:11">
      <c r="A24" s="269" t="s">
        <v>630</v>
      </c>
      <c r="B24" s="270"/>
      <c r="C24" s="270"/>
      <c r="D24" s="270"/>
      <c r="E24" s="270"/>
      <c r="F24" s="270"/>
      <c r="G24" s="273">
        <v>1</v>
      </c>
      <c r="H24" s="274"/>
      <c r="I24" s="293"/>
      <c r="J24" s="321" t="s">
        <v>631</v>
      </c>
      <c r="K24" s="321"/>
    </row>
    <row r="25" spans="1:11">
      <c r="A25" s="275" t="s">
        <v>632</v>
      </c>
      <c r="B25" s="276"/>
      <c r="C25" s="276"/>
      <c r="D25" s="276"/>
      <c r="E25" s="276"/>
      <c r="F25" s="276"/>
      <c r="G25" s="277">
        <f>0.083*G23*G24</f>
        <v>0.0996</v>
      </c>
      <c r="H25" s="278"/>
      <c r="I25" s="293"/>
      <c r="J25" s="350">
        <f>G23/G31</f>
        <v>1.00080421767492</v>
      </c>
      <c r="K25" s="321"/>
    </row>
    <row r="26" spans="1:11">
      <c r="A26" s="219" t="s">
        <v>633</v>
      </c>
      <c r="B26" s="279"/>
      <c r="C26" s="279"/>
      <c r="D26" s="279"/>
      <c r="E26" s="279"/>
      <c r="F26" s="279"/>
      <c r="G26" s="280">
        <f>G21+G25</f>
        <v>6.7146</v>
      </c>
      <c r="H26" s="281"/>
      <c r="I26" s="293"/>
      <c r="J26" s="321" t="s">
        <v>634</v>
      </c>
      <c r="K26" s="321" t="s">
        <v>635</v>
      </c>
    </row>
    <row r="27" spans="1:11">
      <c r="A27" s="282" t="s">
        <v>636</v>
      </c>
      <c r="B27" s="283"/>
      <c r="C27" s="283"/>
      <c r="D27" s="283"/>
      <c r="E27" s="283"/>
      <c r="F27" s="283"/>
      <c r="G27" s="284">
        <v>12</v>
      </c>
      <c r="H27" s="285"/>
      <c r="I27" s="293"/>
      <c r="J27" s="321" t="s">
        <v>637</v>
      </c>
      <c r="K27" s="321" t="s">
        <v>638</v>
      </c>
    </row>
    <row r="28" spans="1:11">
      <c r="A28" s="282" t="s">
        <v>639</v>
      </c>
      <c r="B28" s="283"/>
      <c r="C28" s="283"/>
      <c r="D28" s="283"/>
      <c r="E28" s="283"/>
      <c r="F28" s="283"/>
      <c r="G28" s="284">
        <v>7</v>
      </c>
      <c r="H28" s="285"/>
      <c r="I28" s="293"/>
      <c r="J28" s="351">
        <f>G26*3600</f>
        <v>24172.56</v>
      </c>
      <c r="K28" s="351">
        <f>J28*1.2</f>
        <v>29007.072</v>
      </c>
    </row>
    <row r="29" ht="16.5" spans="1:11">
      <c r="A29" s="286" t="s">
        <v>640</v>
      </c>
      <c r="B29" s="287"/>
      <c r="C29" s="287"/>
      <c r="D29" s="287"/>
      <c r="E29" s="287"/>
      <c r="F29" s="288"/>
      <c r="G29" s="284">
        <f>G26/G27</f>
        <v>0.55955</v>
      </c>
      <c r="H29" s="285"/>
      <c r="I29" s="293"/>
      <c r="J29" s="315" t="s">
        <v>641</v>
      </c>
      <c r="K29" s="352"/>
    </row>
    <row r="30" spans="1:11">
      <c r="A30" s="282" t="s">
        <v>642</v>
      </c>
      <c r="B30" s="283"/>
      <c r="C30" s="283"/>
      <c r="D30" s="283"/>
      <c r="E30" s="283"/>
      <c r="F30" s="283"/>
      <c r="G30" s="284">
        <v>0.8</v>
      </c>
      <c r="H30" s="285"/>
      <c r="I30" s="293"/>
      <c r="J30" s="321" t="s">
        <v>643</v>
      </c>
      <c r="K30" s="321" t="s">
        <v>644</v>
      </c>
    </row>
    <row r="31" ht="17.25" spans="1:11">
      <c r="A31" s="289" t="s">
        <v>645</v>
      </c>
      <c r="B31" s="290"/>
      <c r="C31" s="290"/>
      <c r="D31" s="290"/>
      <c r="E31" s="290"/>
      <c r="F31" s="290"/>
      <c r="G31" s="291">
        <f>G26/G28/G30</f>
        <v>1.19903571428571</v>
      </c>
      <c r="H31" s="292"/>
      <c r="I31" s="293"/>
      <c r="J31" s="353">
        <f>G31/(K31/1000)*1000</f>
        <v>2398.07142857143</v>
      </c>
      <c r="K31" s="321">
        <v>500</v>
      </c>
    </row>
    <row r="32" ht="15" spans="1:11">
      <c r="A32" s="293"/>
      <c r="B32" s="293"/>
      <c r="C32" s="293"/>
      <c r="D32" s="293"/>
      <c r="E32" s="293"/>
      <c r="F32" s="293"/>
      <c r="G32" s="293"/>
      <c r="H32" s="293"/>
      <c r="I32" s="293"/>
      <c r="J32" s="293"/>
      <c r="K32" s="293"/>
    </row>
    <row r="33" spans="1:11">
      <c r="A33" s="293"/>
      <c r="B33" s="293"/>
      <c r="C33" s="293"/>
      <c r="D33" s="293"/>
      <c r="E33" s="293"/>
      <c r="F33" s="293"/>
      <c r="G33" s="293"/>
      <c r="H33" s="293"/>
      <c r="I33" s="293"/>
      <c r="J33" s="293"/>
      <c r="K33" s="293"/>
    </row>
    <row r="34" spans="1:11">
      <c r="A34" s="294"/>
      <c r="B34" s="295"/>
      <c r="C34" s="295"/>
      <c r="D34" s="295"/>
      <c r="E34" s="295"/>
      <c r="F34" s="295"/>
      <c r="G34" s="295"/>
      <c r="H34" s="295"/>
      <c r="I34" s="293"/>
      <c r="J34" s="293"/>
      <c r="K34" s="293"/>
    </row>
    <row r="35" spans="1:11">
      <c r="A35" s="295"/>
      <c r="B35" s="295"/>
      <c r="C35" s="295"/>
      <c r="D35" s="295"/>
      <c r="E35" s="295"/>
      <c r="F35" s="295"/>
      <c r="G35" s="295"/>
      <c r="H35" s="295"/>
      <c r="I35" s="295"/>
      <c r="J35" s="293"/>
      <c r="K35" s="293"/>
    </row>
    <row r="36" spans="1:11">
      <c r="A36" s="293"/>
      <c r="B36" s="293"/>
      <c r="C36" s="293"/>
      <c r="D36" s="293"/>
      <c r="E36" s="293"/>
      <c r="F36" s="293"/>
      <c r="G36" s="293"/>
      <c r="H36" s="293"/>
      <c r="I36" s="293"/>
      <c r="J36" s="293"/>
      <c r="K36" s="293"/>
    </row>
    <row r="37" spans="1:11">
      <c r="A37" s="293"/>
      <c r="B37" s="293"/>
      <c r="C37" s="293"/>
      <c r="D37" s="293"/>
      <c r="E37" s="293"/>
      <c r="F37" s="293"/>
      <c r="G37" s="293"/>
      <c r="H37" s="293"/>
      <c r="I37" s="293"/>
      <c r="J37" s="293"/>
      <c r="K37" s="293"/>
    </row>
    <row r="38" ht="15" spans="1:11">
      <c r="A38" s="293"/>
      <c r="B38" s="293"/>
      <c r="C38" s="293"/>
      <c r="D38" s="293"/>
      <c r="E38" s="293"/>
      <c r="F38" s="293"/>
      <c r="G38" s="293"/>
      <c r="H38" s="293"/>
      <c r="I38" s="293"/>
      <c r="J38" s="293"/>
      <c r="K38" s="293"/>
    </row>
    <row r="39" ht="15" spans="1:11">
      <c r="A39" s="296" t="s">
        <v>646</v>
      </c>
      <c r="B39" s="297"/>
      <c r="C39" s="297"/>
      <c r="D39" s="297"/>
      <c r="E39" s="297"/>
      <c r="F39" s="297"/>
      <c r="G39" s="297"/>
      <c r="H39" s="298"/>
      <c r="I39" s="293"/>
      <c r="J39" s="293"/>
      <c r="K39" s="293"/>
    </row>
    <row r="40" spans="1:11">
      <c r="A40" s="299"/>
      <c r="B40" s="300"/>
      <c r="C40" s="300"/>
      <c r="D40" s="300"/>
      <c r="E40" s="300"/>
      <c r="F40" s="300"/>
      <c r="G40" s="300"/>
      <c r="H40" s="301"/>
      <c r="I40" s="293"/>
      <c r="J40" s="293"/>
      <c r="K40" s="293"/>
    </row>
    <row r="41" spans="1:11">
      <c r="A41" s="219" t="s">
        <v>605</v>
      </c>
      <c r="B41" s="220"/>
      <c r="C41" s="221"/>
      <c r="D41" s="221"/>
      <c r="E41" s="221"/>
      <c r="F41" s="221"/>
      <c r="G41" s="221"/>
      <c r="H41" s="222"/>
      <c r="I41" s="293"/>
      <c r="J41" s="293"/>
      <c r="K41" s="293"/>
    </row>
    <row r="42" spans="1:11">
      <c r="A42" s="219" t="s">
        <v>606</v>
      </c>
      <c r="B42" s="220"/>
      <c r="C42" s="221" t="s">
        <v>647</v>
      </c>
      <c r="D42" s="221"/>
      <c r="E42" s="221"/>
      <c r="F42" s="221"/>
      <c r="G42" s="221"/>
      <c r="H42" s="222"/>
      <c r="I42" s="293"/>
      <c r="J42" s="293"/>
      <c r="K42" s="293"/>
    </row>
    <row r="43" ht="15" spans="1:11">
      <c r="A43" s="302" t="s">
        <v>648</v>
      </c>
      <c r="B43" s="303"/>
      <c r="C43" s="303"/>
      <c r="D43" s="303"/>
      <c r="E43" s="303"/>
      <c r="F43" s="303"/>
      <c r="G43" s="303"/>
      <c r="H43" s="304"/>
      <c r="I43" s="293"/>
      <c r="J43" s="293"/>
      <c r="K43" s="293"/>
    </row>
    <row r="44" ht="16.5" spans="1:11">
      <c r="A44" s="305" t="s">
        <v>609</v>
      </c>
      <c r="B44" s="306"/>
      <c r="C44" s="306"/>
      <c r="D44" s="306"/>
      <c r="E44" s="306"/>
      <c r="F44" s="306"/>
      <c r="G44" s="306"/>
      <c r="H44" s="307"/>
      <c r="I44" s="293"/>
      <c r="J44" s="293"/>
      <c r="K44" s="293"/>
    </row>
    <row r="45" spans="1:11">
      <c r="A45" s="308" t="s">
        <v>610</v>
      </c>
      <c r="B45" s="309" t="s">
        <v>611</v>
      </c>
      <c r="C45" s="310" t="s">
        <v>612</v>
      </c>
      <c r="D45" s="273">
        <v>0</v>
      </c>
      <c r="E45" s="310" t="s">
        <v>613</v>
      </c>
      <c r="F45" s="311">
        <v>0</v>
      </c>
      <c r="G45" s="310" t="s">
        <v>614</v>
      </c>
      <c r="H45" s="312">
        <v>0</v>
      </c>
      <c r="I45" s="293"/>
      <c r="J45" s="293"/>
      <c r="K45" s="293"/>
    </row>
    <row r="46" spans="1:11">
      <c r="A46" s="308" t="s">
        <v>610</v>
      </c>
      <c r="B46" s="309" t="s">
        <v>615</v>
      </c>
      <c r="C46" s="310" t="s">
        <v>612</v>
      </c>
      <c r="D46" s="273">
        <v>1.5</v>
      </c>
      <c r="E46" s="310" t="s">
        <v>613</v>
      </c>
      <c r="F46" s="311">
        <v>2.1</v>
      </c>
      <c r="G46" s="310" t="s">
        <v>614</v>
      </c>
      <c r="H46" s="312">
        <v>1</v>
      </c>
      <c r="I46" s="293"/>
      <c r="J46" s="293"/>
      <c r="K46" s="293"/>
    </row>
    <row r="47" spans="1:11">
      <c r="A47" s="313" t="s">
        <v>616</v>
      </c>
      <c r="B47" s="314"/>
      <c r="C47" s="315">
        <v>0.004</v>
      </c>
      <c r="D47" s="316"/>
      <c r="E47" s="316"/>
      <c r="F47" s="316"/>
      <c r="G47" s="316"/>
      <c r="H47" s="317"/>
      <c r="I47" s="293"/>
      <c r="J47" s="348"/>
      <c r="K47" s="293"/>
    </row>
    <row r="48" spans="1:11">
      <c r="A48" s="313" t="s">
        <v>617</v>
      </c>
      <c r="B48" s="314"/>
      <c r="C48" s="315">
        <f>IF(B45="双开",D45*2+F45*3*H45,D45*2+F45*2*H45)+IF(B46="双开",D46*2+F46*3*H46,D46*2+F46*2*H46)</f>
        <v>9.3</v>
      </c>
      <c r="D48" s="316"/>
      <c r="E48" s="316"/>
      <c r="F48" s="316"/>
      <c r="G48" s="316"/>
      <c r="H48" s="317"/>
      <c r="I48" s="293"/>
      <c r="J48" s="293"/>
      <c r="K48" s="293"/>
    </row>
    <row r="49" spans="1:11">
      <c r="A49" s="269" t="s">
        <v>618</v>
      </c>
      <c r="B49" s="270"/>
      <c r="C49" s="270"/>
      <c r="D49" s="270"/>
      <c r="E49" s="270"/>
      <c r="F49" s="270"/>
      <c r="G49" s="318">
        <f>C47*C48</f>
        <v>0.0372</v>
      </c>
      <c r="H49" s="319"/>
      <c r="I49" s="293"/>
      <c r="J49" s="293"/>
      <c r="K49" s="293"/>
    </row>
    <row r="50" spans="1:11">
      <c r="A50" s="320" t="s">
        <v>619</v>
      </c>
      <c r="B50" s="270"/>
      <c r="C50" s="270"/>
      <c r="D50" s="270"/>
      <c r="E50" s="270"/>
      <c r="F50" s="270"/>
      <c r="G50" s="321">
        <v>6</v>
      </c>
      <c r="H50" s="322"/>
      <c r="I50" s="293"/>
      <c r="J50" s="293"/>
      <c r="K50" s="293"/>
    </row>
    <row r="51" ht="20.25" spans="1:11">
      <c r="A51" s="323" t="s">
        <v>620</v>
      </c>
      <c r="B51" s="270"/>
      <c r="C51" s="270"/>
      <c r="D51" s="270"/>
      <c r="E51" s="270"/>
      <c r="F51" s="270"/>
      <c r="G51" s="321">
        <v>2</v>
      </c>
      <c r="H51" s="322"/>
      <c r="I51" s="293"/>
      <c r="J51" s="293"/>
      <c r="K51" s="293"/>
    </row>
    <row r="52" ht="16.5" spans="1:11">
      <c r="A52" s="269" t="s">
        <v>621</v>
      </c>
      <c r="B52" s="324"/>
      <c r="C52" s="324"/>
      <c r="D52" s="324"/>
      <c r="E52" s="324"/>
      <c r="F52" s="324"/>
      <c r="G52" s="321">
        <v>1</v>
      </c>
      <c r="H52" s="322"/>
      <c r="I52" s="293"/>
      <c r="J52" s="293"/>
      <c r="K52" s="293"/>
    </row>
    <row r="53" ht="15" spans="1:11">
      <c r="A53" s="325" t="s">
        <v>649</v>
      </c>
      <c r="B53" s="326"/>
      <c r="C53" s="326"/>
      <c r="D53" s="326"/>
      <c r="E53" s="326"/>
      <c r="F53" s="326"/>
      <c r="G53" s="327">
        <f>0.827*G49*POWER(G50,1/G51)*1.25*G52</f>
        <v>0.0941963528035985</v>
      </c>
      <c r="H53" s="328"/>
      <c r="I53" s="293"/>
      <c r="J53" s="293"/>
      <c r="K53" s="293"/>
    </row>
    <row r="54" ht="16.5" spans="1:11">
      <c r="A54" s="329" t="s">
        <v>623</v>
      </c>
      <c r="B54" s="330"/>
      <c r="C54" s="330"/>
      <c r="D54" s="330"/>
      <c r="E54" s="330"/>
      <c r="F54" s="330"/>
      <c r="G54" s="330"/>
      <c r="H54" s="331"/>
      <c r="I54" s="293"/>
      <c r="J54" s="293"/>
      <c r="K54" s="293"/>
    </row>
    <row r="55" spans="1:11">
      <c r="A55" s="269" t="s">
        <v>624</v>
      </c>
      <c r="B55" s="270"/>
      <c r="C55" s="270"/>
      <c r="D55" s="270"/>
      <c r="E55" s="270"/>
      <c r="F55" s="270"/>
      <c r="G55" s="321">
        <f>D45*F45*H45+D46*F46*H46</f>
        <v>3.15</v>
      </c>
      <c r="H55" s="322"/>
      <c r="I55" s="293"/>
      <c r="J55" s="293"/>
      <c r="K55" s="293"/>
    </row>
    <row r="56" spans="1:11">
      <c r="A56" s="269" t="s">
        <v>625</v>
      </c>
      <c r="B56" s="270"/>
      <c r="C56" s="270"/>
      <c r="D56" s="270"/>
      <c r="E56" s="270"/>
      <c r="F56" s="270"/>
      <c r="G56" s="332">
        <v>0.7</v>
      </c>
      <c r="H56" s="333"/>
      <c r="I56" s="293"/>
      <c r="J56" s="293"/>
      <c r="K56" s="293"/>
    </row>
    <row r="57" ht="16.5" spans="1:11">
      <c r="A57" s="269" t="s">
        <v>626</v>
      </c>
      <c r="B57" s="270"/>
      <c r="C57" s="270"/>
      <c r="D57" s="270"/>
      <c r="E57" s="270"/>
      <c r="F57" s="270"/>
      <c r="G57" s="332">
        <v>2</v>
      </c>
      <c r="H57" s="333"/>
      <c r="I57" s="293"/>
      <c r="J57" s="293"/>
      <c r="K57" s="293"/>
    </row>
    <row r="58" ht="15" spans="1:11">
      <c r="A58" s="334" t="s">
        <v>650</v>
      </c>
      <c r="B58" s="335"/>
      <c r="C58" s="335"/>
      <c r="D58" s="335"/>
      <c r="E58" s="335"/>
      <c r="F58" s="335"/>
      <c r="G58" s="336">
        <f>G55*G56*G57</f>
        <v>4.41</v>
      </c>
      <c r="H58" s="337"/>
      <c r="I58" s="349"/>
      <c r="J58" s="349"/>
      <c r="K58" s="293"/>
    </row>
    <row r="59" ht="16.5" spans="1:11">
      <c r="A59" s="338" t="s">
        <v>651</v>
      </c>
      <c r="B59" s="339"/>
      <c r="C59" s="339"/>
      <c r="D59" s="339"/>
      <c r="E59" s="339"/>
      <c r="F59" s="339"/>
      <c r="G59" s="339"/>
      <c r="H59" s="340"/>
      <c r="I59" s="349"/>
      <c r="J59" s="349"/>
      <c r="K59" s="349"/>
    </row>
    <row r="60" ht="16.5" spans="1:11">
      <c r="A60" s="240" t="s">
        <v>652</v>
      </c>
      <c r="B60" s="241"/>
      <c r="C60" s="241"/>
      <c r="D60" s="241"/>
      <c r="E60" s="241"/>
      <c r="F60" s="241"/>
      <c r="G60" s="341">
        <v>1.27</v>
      </c>
      <c r="H60" s="342"/>
      <c r="I60" s="293"/>
      <c r="J60" s="293"/>
      <c r="K60" s="293"/>
    </row>
    <row r="61" ht="16.5" spans="1:11">
      <c r="A61" s="240" t="s">
        <v>630</v>
      </c>
      <c r="B61" s="241"/>
      <c r="C61" s="241"/>
      <c r="D61" s="241"/>
      <c r="E61" s="241"/>
      <c r="F61" s="241"/>
      <c r="G61" s="232">
        <v>20</v>
      </c>
      <c r="H61" s="343"/>
      <c r="I61" s="293"/>
      <c r="J61" s="321" t="s">
        <v>631</v>
      </c>
      <c r="K61" s="321"/>
    </row>
    <row r="62" spans="1:11">
      <c r="A62" s="344" t="s">
        <v>632</v>
      </c>
      <c r="B62" s="345"/>
      <c r="C62" s="345"/>
      <c r="D62" s="345"/>
      <c r="E62" s="345"/>
      <c r="F62" s="345"/>
      <c r="G62" s="346">
        <f>0.083*G60*G61</f>
        <v>2.1082</v>
      </c>
      <c r="H62" s="347"/>
      <c r="I62" s="293"/>
      <c r="J62" s="350">
        <f>G60/G68</f>
        <v>1.57897201696662</v>
      </c>
      <c r="K62" s="321"/>
    </row>
    <row r="63" spans="1:11">
      <c r="A63" s="219" t="s">
        <v>653</v>
      </c>
      <c r="B63" s="279"/>
      <c r="C63" s="279"/>
      <c r="D63" s="279"/>
      <c r="E63" s="279"/>
      <c r="F63" s="279"/>
      <c r="G63" s="280">
        <f>G53+G58</f>
        <v>4.5041963528036</v>
      </c>
      <c r="H63" s="281"/>
      <c r="I63" s="293"/>
      <c r="J63" s="321" t="s">
        <v>634</v>
      </c>
      <c r="K63" s="321" t="s">
        <v>635</v>
      </c>
    </row>
    <row r="64" spans="1:11">
      <c r="A64" s="282" t="s">
        <v>636</v>
      </c>
      <c r="B64" s="283"/>
      <c r="C64" s="283"/>
      <c r="D64" s="283"/>
      <c r="E64" s="283"/>
      <c r="F64" s="283"/>
      <c r="G64" s="284">
        <v>12</v>
      </c>
      <c r="H64" s="285"/>
      <c r="I64" s="293"/>
      <c r="J64" s="321" t="s">
        <v>637</v>
      </c>
      <c r="K64" s="321" t="s">
        <v>638</v>
      </c>
    </row>
    <row r="65" spans="1:11">
      <c r="A65" s="282" t="s">
        <v>639</v>
      </c>
      <c r="B65" s="283"/>
      <c r="C65" s="283"/>
      <c r="D65" s="283"/>
      <c r="E65" s="283"/>
      <c r="F65" s="283"/>
      <c r="G65" s="284">
        <v>7</v>
      </c>
      <c r="H65" s="285"/>
      <c r="I65" s="293"/>
      <c r="J65" s="351">
        <f>G63*3600</f>
        <v>16215.106870093</v>
      </c>
      <c r="K65" s="351">
        <f>J65*1.2</f>
        <v>19458.1282441115</v>
      </c>
    </row>
    <row r="66" ht="16.5" spans="1:11">
      <c r="A66" s="286" t="s">
        <v>640</v>
      </c>
      <c r="B66" s="287"/>
      <c r="C66" s="287"/>
      <c r="D66" s="287"/>
      <c r="E66" s="287"/>
      <c r="F66" s="288"/>
      <c r="G66" s="284">
        <f>G63/G64</f>
        <v>0.375349696066966</v>
      </c>
      <c r="H66" s="285"/>
      <c r="I66" s="293"/>
      <c r="J66" s="315" t="s">
        <v>641</v>
      </c>
      <c r="K66" s="352"/>
    </row>
    <row r="67" spans="1:11">
      <c r="A67" s="282" t="s">
        <v>642</v>
      </c>
      <c r="B67" s="283"/>
      <c r="C67" s="283"/>
      <c r="D67" s="283"/>
      <c r="E67" s="283"/>
      <c r="F67" s="283"/>
      <c r="G67" s="284">
        <v>0.8</v>
      </c>
      <c r="H67" s="285"/>
      <c r="I67" s="293"/>
      <c r="J67" s="321" t="s">
        <v>643</v>
      </c>
      <c r="K67" s="321" t="s">
        <v>644</v>
      </c>
    </row>
    <row r="68" ht="17.25" spans="1:11">
      <c r="A68" s="289" t="s">
        <v>645</v>
      </c>
      <c r="B68" s="290"/>
      <c r="C68" s="290"/>
      <c r="D68" s="290"/>
      <c r="E68" s="290"/>
      <c r="F68" s="290"/>
      <c r="G68" s="291">
        <f>G63/G65/G67</f>
        <v>0.804320777286357</v>
      </c>
      <c r="H68" s="292"/>
      <c r="I68" s="293"/>
      <c r="J68" s="353">
        <f>G68/(K68/1000)*1000</f>
        <v>1608.64155457271</v>
      </c>
      <c r="K68" s="321">
        <v>500</v>
      </c>
    </row>
    <row r="69" ht="15" spans="1:11">
      <c r="A69" s="293"/>
      <c r="B69" s="293"/>
      <c r="C69" s="293"/>
      <c r="D69" s="293"/>
      <c r="E69" s="293"/>
      <c r="F69" s="293"/>
      <c r="G69" s="293"/>
      <c r="H69" s="293"/>
      <c r="I69" s="293"/>
      <c r="J69" s="293"/>
      <c r="K69" s="293"/>
    </row>
    <row r="70" spans="1:11">
      <c r="A70" s="293"/>
      <c r="B70" s="293"/>
      <c r="C70" s="293"/>
      <c r="D70" s="293"/>
      <c r="E70" s="293"/>
      <c r="F70" s="293"/>
      <c r="G70" s="293"/>
      <c r="H70" s="293"/>
      <c r="I70" s="354"/>
      <c r="J70" s="293"/>
      <c r="K70" s="293"/>
    </row>
  </sheetData>
  <mergeCells count="104">
    <mergeCell ref="A1:H1"/>
    <mergeCell ref="A4:B4"/>
    <mergeCell ref="C4:H4"/>
    <mergeCell ref="A5:B5"/>
    <mergeCell ref="C5:H5"/>
    <mergeCell ref="A6:H6"/>
    <mergeCell ref="A7:H7"/>
    <mergeCell ref="A10:B10"/>
    <mergeCell ref="C10:H10"/>
    <mergeCell ref="A11:B11"/>
    <mergeCell ref="C11:H11"/>
    <mergeCell ref="A12:F12"/>
    <mergeCell ref="G12:H12"/>
    <mergeCell ref="A13:F13"/>
    <mergeCell ref="G13:H13"/>
    <mergeCell ref="A14:F14"/>
    <mergeCell ref="G14:H14"/>
    <mergeCell ref="A15:F15"/>
    <mergeCell ref="G15:H15"/>
    <mergeCell ref="A16:F16"/>
    <mergeCell ref="G16:H16"/>
    <mergeCell ref="A17:H17"/>
    <mergeCell ref="A18:F18"/>
    <mergeCell ref="G18:H18"/>
    <mergeCell ref="A19:F19"/>
    <mergeCell ref="G19:H19"/>
    <mergeCell ref="A20:F20"/>
    <mergeCell ref="G20:H20"/>
    <mergeCell ref="A21:F21"/>
    <mergeCell ref="G21:H21"/>
    <mergeCell ref="A22:H22"/>
    <mergeCell ref="A23:F23"/>
    <mergeCell ref="G23:H23"/>
    <mergeCell ref="A24:F24"/>
    <mergeCell ref="G24:H24"/>
    <mergeCell ref="J24:K24"/>
    <mergeCell ref="A25:F25"/>
    <mergeCell ref="G25:H25"/>
    <mergeCell ref="A26:F26"/>
    <mergeCell ref="G26:H26"/>
    <mergeCell ref="A27:F27"/>
    <mergeCell ref="G27:H27"/>
    <mergeCell ref="A28:F28"/>
    <mergeCell ref="G28:H28"/>
    <mergeCell ref="A29:F29"/>
    <mergeCell ref="G29:H29"/>
    <mergeCell ref="J29:K29"/>
    <mergeCell ref="A30:F30"/>
    <mergeCell ref="G30:H30"/>
    <mergeCell ref="A31:F31"/>
    <mergeCell ref="G31:H31"/>
    <mergeCell ref="A41:B41"/>
    <mergeCell ref="C41:H41"/>
    <mergeCell ref="A42:B42"/>
    <mergeCell ref="C42:H42"/>
    <mergeCell ref="A43:H43"/>
    <mergeCell ref="A44:H44"/>
    <mergeCell ref="A47:B47"/>
    <mergeCell ref="C47:H47"/>
    <mergeCell ref="A48:B48"/>
    <mergeCell ref="C48:H48"/>
    <mergeCell ref="A49:F49"/>
    <mergeCell ref="G49:H49"/>
    <mergeCell ref="A50:F50"/>
    <mergeCell ref="G50:H50"/>
    <mergeCell ref="A51:F51"/>
    <mergeCell ref="G51:H51"/>
    <mergeCell ref="A52:F52"/>
    <mergeCell ref="G52:H52"/>
    <mergeCell ref="A53:F53"/>
    <mergeCell ref="G53:H53"/>
    <mergeCell ref="A54:H54"/>
    <mergeCell ref="A55:F55"/>
    <mergeCell ref="G55:H55"/>
    <mergeCell ref="A56:F56"/>
    <mergeCell ref="G56:H56"/>
    <mergeCell ref="A57:F57"/>
    <mergeCell ref="G57:H57"/>
    <mergeCell ref="A58:F58"/>
    <mergeCell ref="G58:H58"/>
    <mergeCell ref="A59:H59"/>
    <mergeCell ref="A60:F60"/>
    <mergeCell ref="G60:H60"/>
    <mergeCell ref="A61:F61"/>
    <mergeCell ref="G61:H61"/>
    <mergeCell ref="J61:K61"/>
    <mergeCell ref="A62:F62"/>
    <mergeCell ref="G62:H62"/>
    <mergeCell ref="A63:F63"/>
    <mergeCell ref="G63:H63"/>
    <mergeCell ref="A64:F64"/>
    <mergeCell ref="G64:H64"/>
    <mergeCell ref="A65:F65"/>
    <mergeCell ref="G65:H65"/>
    <mergeCell ref="A66:F66"/>
    <mergeCell ref="G66:H66"/>
    <mergeCell ref="J66:K66"/>
    <mergeCell ref="A67:F67"/>
    <mergeCell ref="G67:H67"/>
    <mergeCell ref="A68:F68"/>
    <mergeCell ref="G68:H68"/>
    <mergeCell ref="A34:H35"/>
    <mergeCell ref="A39:H40"/>
    <mergeCell ref="A2:H3"/>
  </mergeCells>
  <dataValidations count="5">
    <dataValidation type="list" allowBlank="1" showInputMessage="1" showErrorMessage="1" sqref="C10:D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C47:D47 IY47:IZ47 SU47:SV47 ACQ47:ACR47 AMM47:AMN47 AWI47:AWJ47 BGE47:BGF47 BQA47:BQB47 BZW47:BZX47 CJS47:CJT47 CTO47:CTP47 DDK47:DDL47 DNG47:DNH47 DXC47:DXD47 EGY47:EGZ47 EQU47:EQV47 FAQ47:FAR47 FKM47:FKN47 FUI47:FUJ47 GEE47:GEF47 GOA47:GOB47 GXW47:GXX47 HHS47:HHT47 HRO47:HRP47 IBK47:IBL47 ILG47:ILH47 IVC47:IVD47 JEY47:JEZ47 JOU47:JOV47 JYQ47:JYR47 KIM47:KIN47 KSI47:KSJ47 LCE47:LCF47 LMA47:LMB47 LVW47:LVX47 MFS47:MFT47 MPO47:MPP47 MZK47:MZL47 NJG47:NJH47 NTC47:NTD47 OCY47:OCZ47 OMU47:OMV47 OWQ47:OWR47 PGM47:PGN47 PQI47:PQJ47 QAE47:QAF47 QKA47:QKB47 QTW47:QTX47 RDS47:RDT47 RNO47:RNP47 RXK47:RXL47 SHG47:SHH47 SRC47:SRD47 TAY47:TAZ47 TKU47:TKV47 TUQ47:TUR47 UEM47:UEN47 UOI47:UOJ47 UYE47:UYF47 VIA47:VIB47 VRW47:VRX47 WBS47:WBT47 WLO47:WLP47 WVK47:WVL47 C65546:D65546 IY65546:IZ65546 SU65546:SV65546 ACQ65546:ACR65546 AMM65546:AMN65546 AWI65546:AWJ65546 BGE65546:BGF65546 BQA65546:BQB65546 BZW65546:BZX65546 CJS65546:CJT65546 CTO65546:CTP65546 DDK65546:DDL65546 DNG65546:DNH65546 DXC65546:DXD65546 EGY65546:EGZ65546 EQU65546:EQV65546 FAQ65546:FAR65546 FKM65546:FKN65546 FUI65546:FUJ65546 GEE65546:GEF65546 GOA65546:GOB65546 GXW65546:GXX65546 HHS65546:HHT65546 HRO65546:HRP65546 IBK65546:IBL65546 ILG65546:ILH65546 IVC65546:IVD65546 JEY65546:JEZ65546 JOU65546:JOV65546 JYQ65546:JYR65546 KIM65546:KIN65546 KSI65546:KSJ65546 LCE65546:LCF65546 LMA65546:LMB65546 LVW65546:LVX65546 MFS65546:MFT65546 MPO65546:MPP65546 MZK65546:MZL65546 NJG65546:NJH65546 NTC65546:NTD65546 OCY65546:OCZ65546 OMU65546:OMV65546 OWQ65546:OWR65546 PGM65546:PGN65546 PQI65546:PQJ65546 QAE65546:QAF65546 QKA65546:QKB65546 QTW65546:QTX65546 RDS65546:RDT65546 RNO65546:RNP65546 RXK65546:RXL65546 SHG65546:SHH65546 SRC65546:SRD65546 TAY65546:TAZ65546 TKU65546:TKV65546 TUQ65546:TUR65546 UEM65546:UEN65546 UOI65546:UOJ65546 UYE65546:UYF65546 VIA65546:VIB65546 VRW65546:VRX65546 WBS65546:WBT65546 WLO65546:WLP65546 WVK65546:WVL65546 C65583:D65583 IY65583:IZ65583 SU65583:SV65583 ACQ65583:ACR65583 AMM65583:AMN65583 AWI65583:AWJ65583 BGE65583:BGF65583 BQA65583:BQB65583 BZW65583:BZX65583 CJS65583:CJT65583 CTO65583:CTP65583 DDK65583:DDL65583 DNG65583:DNH65583 DXC65583:DXD65583 EGY65583:EGZ65583 EQU65583:EQV65583 FAQ65583:FAR65583 FKM65583:FKN65583 FUI65583:FUJ65583 GEE65583:GEF65583 GOA65583:GOB65583 GXW65583:GXX65583 HHS65583:HHT65583 HRO65583:HRP65583 IBK65583:IBL65583 ILG65583:ILH65583 IVC65583:IVD65583 JEY65583:JEZ65583 JOU65583:JOV65583 JYQ65583:JYR65583 KIM65583:KIN65583 KSI65583:KSJ65583 LCE65583:LCF65583 LMA65583:LMB65583 LVW65583:LVX65583 MFS65583:MFT65583 MPO65583:MPP65583 MZK65583:MZL65583 NJG65583:NJH65583 NTC65583:NTD65583 OCY65583:OCZ65583 OMU65583:OMV65583 OWQ65583:OWR65583 PGM65583:PGN65583 PQI65583:PQJ65583 QAE65583:QAF65583 QKA65583:QKB65583 QTW65583:QTX65583 RDS65583:RDT65583 RNO65583:RNP65583 RXK65583:RXL65583 SHG65583:SHH65583 SRC65583:SRD65583 TAY65583:TAZ65583 TKU65583:TKV65583 TUQ65583:TUR65583 UEM65583:UEN65583 UOI65583:UOJ65583 UYE65583:UYF65583 VIA65583:VIB65583 VRW65583:VRX65583 WBS65583:WBT65583 WLO65583:WLP65583 WVK65583:WVL65583 C131082:D131082 IY131082:IZ131082 SU131082:SV131082 ACQ131082:ACR131082 AMM131082:AMN131082 AWI131082:AWJ131082 BGE131082:BGF131082 BQA131082:BQB131082 BZW131082:BZX131082 CJS131082:CJT131082 CTO131082:CTP131082 DDK131082:DDL131082 DNG131082:DNH131082 DXC131082:DXD131082 EGY131082:EGZ131082 EQU131082:EQV131082 FAQ131082:FAR131082 FKM131082:FKN131082 FUI131082:FUJ131082 GEE131082:GEF131082 GOA131082:GOB131082 GXW131082:GXX131082 HHS131082:HHT131082 HRO131082:HRP131082 IBK131082:IBL131082 ILG131082:ILH131082 IVC131082:IVD131082 JEY131082:JEZ131082 JOU131082:JOV131082 JYQ131082:JYR131082 KIM131082:KIN131082 KSI131082:KSJ131082 LCE131082:LCF131082 LMA131082:LMB131082 LVW131082:LVX131082 MFS131082:MFT131082 MPO131082:MPP131082 MZK131082:MZL131082 NJG131082:NJH131082 NTC131082:NTD131082 OCY131082:OCZ131082 OMU131082:OMV131082 OWQ131082:OWR131082 PGM131082:PGN131082 PQI131082:PQJ131082 QAE131082:QAF131082 QKA131082:QKB131082 QTW131082:QTX131082 RDS131082:RDT131082 RNO131082:RNP131082 RXK131082:RXL131082 SHG131082:SHH131082 SRC131082:SRD131082 TAY131082:TAZ131082 TKU131082:TKV131082 TUQ131082:TUR131082 UEM131082:UEN131082 UOI131082:UOJ131082 UYE131082:UYF131082 VIA131082:VIB131082 VRW131082:VRX131082 WBS131082:WBT131082 WLO131082:WLP131082 WVK131082:WVL131082 C131119:D131119 IY131119:IZ131119 SU131119:SV131119 ACQ131119:ACR131119 AMM131119:AMN131119 AWI131119:AWJ131119 BGE131119:BGF131119 BQA131119:BQB131119 BZW131119:BZX131119 CJS131119:CJT131119 CTO131119:CTP131119 DDK131119:DDL131119 DNG131119:DNH131119 DXC131119:DXD131119 EGY131119:EGZ131119 EQU131119:EQV131119 FAQ131119:FAR131119 FKM131119:FKN131119 FUI131119:FUJ131119 GEE131119:GEF131119 GOA131119:GOB131119 GXW131119:GXX131119 HHS131119:HHT131119 HRO131119:HRP131119 IBK131119:IBL131119 ILG131119:ILH131119 IVC131119:IVD131119 JEY131119:JEZ131119 JOU131119:JOV131119 JYQ131119:JYR131119 KIM131119:KIN131119 KSI131119:KSJ131119 LCE131119:LCF131119 LMA131119:LMB131119 LVW131119:LVX131119 MFS131119:MFT131119 MPO131119:MPP131119 MZK131119:MZL131119 NJG131119:NJH131119 NTC131119:NTD131119 OCY131119:OCZ131119 OMU131119:OMV131119 OWQ131119:OWR131119 PGM131119:PGN131119 PQI131119:PQJ131119 QAE131119:QAF131119 QKA131119:QKB131119 QTW131119:QTX131119 RDS131119:RDT131119 RNO131119:RNP131119 RXK131119:RXL131119 SHG131119:SHH131119 SRC131119:SRD131119 TAY131119:TAZ131119 TKU131119:TKV131119 TUQ131119:TUR131119 UEM131119:UEN131119 UOI131119:UOJ131119 UYE131119:UYF131119 VIA131119:VIB131119 VRW131119:VRX131119 WBS131119:WBT131119 WLO131119:WLP131119 WVK131119:WVL131119 C196618:D196618 IY196618:IZ196618 SU196618:SV196618 ACQ196618:ACR196618 AMM196618:AMN196618 AWI196618:AWJ196618 BGE196618:BGF196618 BQA196618:BQB196618 BZW196618:BZX196618 CJS196618:CJT196618 CTO196618:CTP196618 DDK196618:DDL196618 DNG196618:DNH196618 DXC196618:DXD196618 EGY196618:EGZ196618 EQU196618:EQV196618 FAQ196618:FAR196618 FKM196618:FKN196618 FUI196618:FUJ196618 GEE196618:GEF196618 GOA196618:GOB196618 GXW196618:GXX196618 HHS196618:HHT196618 HRO196618:HRP196618 IBK196618:IBL196618 ILG196618:ILH196618 IVC196618:IVD196618 JEY196618:JEZ196618 JOU196618:JOV196618 JYQ196618:JYR196618 KIM196618:KIN196618 KSI196618:KSJ196618 LCE196618:LCF196618 LMA196618:LMB196618 LVW196618:LVX196618 MFS196618:MFT196618 MPO196618:MPP196618 MZK196618:MZL196618 NJG196618:NJH196618 NTC196618:NTD196618 OCY196618:OCZ196618 OMU196618:OMV196618 OWQ196618:OWR196618 PGM196618:PGN196618 PQI196618:PQJ196618 QAE196618:QAF196618 QKA196618:QKB196618 QTW196618:QTX196618 RDS196618:RDT196618 RNO196618:RNP196618 RXK196618:RXL196618 SHG196618:SHH196618 SRC196618:SRD196618 TAY196618:TAZ196618 TKU196618:TKV196618 TUQ196618:TUR196618 UEM196618:UEN196618 UOI196618:UOJ196618 UYE196618:UYF196618 VIA196618:VIB196618 VRW196618:VRX196618 WBS196618:WBT196618 WLO196618:WLP196618 WVK196618:WVL196618 C196655:D196655 IY196655:IZ196655 SU196655:SV196655 ACQ196655:ACR196655 AMM196655:AMN196655 AWI196655:AWJ196655 BGE196655:BGF196655 BQA196655:BQB196655 BZW196655:BZX196655 CJS196655:CJT196655 CTO196655:CTP196655 DDK196655:DDL196655 DNG196655:DNH196655 DXC196655:DXD196655 EGY196655:EGZ196655 EQU196655:EQV196655 FAQ196655:FAR196655 FKM196655:FKN196655 FUI196655:FUJ196655 GEE196655:GEF196655 GOA196655:GOB196655 GXW196655:GXX196655 HHS196655:HHT196655 HRO196655:HRP196655 IBK196655:IBL196655 ILG196655:ILH196655 IVC196655:IVD196655 JEY196655:JEZ196655 JOU196655:JOV196655 JYQ196655:JYR196655 KIM196655:KIN196655 KSI196655:KSJ196655 LCE196655:LCF196655 LMA196655:LMB196655 LVW196655:LVX196655 MFS196655:MFT196655 MPO196655:MPP196655 MZK196655:MZL196655 NJG196655:NJH196655 NTC196655:NTD196655 OCY196655:OCZ196655 OMU196655:OMV196655 OWQ196655:OWR196655 PGM196655:PGN196655 PQI196655:PQJ196655 QAE196655:QAF196655 QKA196655:QKB196655 QTW196655:QTX196655 RDS196655:RDT196655 RNO196655:RNP196655 RXK196655:RXL196655 SHG196655:SHH196655 SRC196655:SRD196655 TAY196655:TAZ196655 TKU196655:TKV196655 TUQ196655:TUR196655 UEM196655:UEN196655 UOI196655:UOJ196655 UYE196655:UYF196655 VIA196655:VIB196655 VRW196655:VRX196655 WBS196655:WBT196655 WLO196655:WLP196655 WVK196655:WVL196655 C262154:D262154 IY262154:IZ262154 SU262154:SV262154 ACQ262154:ACR262154 AMM262154:AMN262154 AWI262154:AWJ262154 BGE262154:BGF262154 BQA262154:BQB262154 BZW262154:BZX262154 CJS262154:CJT262154 CTO262154:CTP262154 DDK262154:DDL262154 DNG262154:DNH262154 DXC262154:DXD262154 EGY262154:EGZ262154 EQU262154:EQV262154 FAQ262154:FAR262154 FKM262154:FKN262154 FUI262154:FUJ262154 GEE262154:GEF262154 GOA262154:GOB262154 GXW262154:GXX262154 HHS262154:HHT262154 HRO262154:HRP262154 IBK262154:IBL262154 ILG262154:ILH262154 IVC262154:IVD262154 JEY262154:JEZ262154 JOU262154:JOV262154 JYQ262154:JYR262154 KIM262154:KIN262154 KSI262154:KSJ262154 LCE262154:LCF262154 LMA262154:LMB262154 LVW262154:LVX262154 MFS262154:MFT262154 MPO262154:MPP262154 MZK262154:MZL262154 NJG262154:NJH262154 NTC262154:NTD262154 OCY262154:OCZ262154 OMU262154:OMV262154 OWQ262154:OWR262154 PGM262154:PGN262154 PQI262154:PQJ262154 QAE262154:QAF262154 QKA262154:QKB262154 QTW262154:QTX262154 RDS262154:RDT262154 RNO262154:RNP262154 RXK262154:RXL262154 SHG262154:SHH262154 SRC262154:SRD262154 TAY262154:TAZ262154 TKU262154:TKV262154 TUQ262154:TUR262154 UEM262154:UEN262154 UOI262154:UOJ262154 UYE262154:UYF262154 VIA262154:VIB262154 VRW262154:VRX262154 WBS262154:WBT262154 WLO262154:WLP262154 WVK262154:WVL262154 C262191:D262191 IY262191:IZ262191 SU262191:SV262191 ACQ262191:ACR262191 AMM262191:AMN262191 AWI262191:AWJ262191 BGE262191:BGF262191 BQA262191:BQB262191 BZW262191:BZX262191 CJS262191:CJT262191 CTO262191:CTP262191 DDK262191:DDL262191 DNG262191:DNH262191 DXC262191:DXD262191 EGY262191:EGZ262191 EQU262191:EQV262191 FAQ262191:FAR262191 FKM262191:FKN262191 FUI262191:FUJ262191 GEE262191:GEF262191 GOA262191:GOB262191 GXW262191:GXX262191 HHS262191:HHT262191 HRO262191:HRP262191 IBK262191:IBL262191 ILG262191:ILH262191 IVC262191:IVD262191 JEY262191:JEZ262191 JOU262191:JOV262191 JYQ262191:JYR262191 KIM262191:KIN262191 KSI262191:KSJ262191 LCE262191:LCF262191 LMA262191:LMB262191 LVW262191:LVX262191 MFS262191:MFT262191 MPO262191:MPP262191 MZK262191:MZL262191 NJG262191:NJH262191 NTC262191:NTD262191 OCY262191:OCZ262191 OMU262191:OMV262191 OWQ262191:OWR262191 PGM262191:PGN262191 PQI262191:PQJ262191 QAE262191:QAF262191 QKA262191:QKB262191 QTW262191:QTX262191 RDS262191:RDT262191 RNO262191:RNP262191 RXK262191:RXL262191 SHG262191:SHH262191 SRC262191:SRD262191 TAY262191:TAZ262191 TKU262191:TKV262191 TUQ262191:TUR262191 UEM262191:UEN262191 UOI262191:UOJ262191 UYE262191:UYF262191 VIA262191:VIB262191 VRW262191:VRX262191 WBS262191:WBT262191 WLO262191:WLP262191 WVK262191:WVL262191 C327690:D327690 IY327690:IZ327690 SU327690:SV327690 ACQ327690:ACR327690 AMM327690:AMN327690 AWI327690:AWJ327690 BGE327690:BGF327690 BQA327690:BQB327690 BZW327690:BZX327690 CJS327690:CJT327690 CTO327690:CTP327690 DDK327690:DDL327690 DNG327690:DNH327690 DXC327690:DXD327690 EGY327690:EGZ327690 EQU327690:EQV327690 FAQ327690:FAR327690 FKM327690:FKN327690 FUI327690:FUJ327690 GEE327690:GEF327690 GOA327690:GOB327690 GXW327690:GXX327690 HHS327690:HHT327690 HRO327690:HRP327690 IBK327690:IBL327690 ILG327690:ILH327690 IVC327690:IVD327690 JEY327690:JEZ327690 JOU327690:JOV327690 JYQ327690:JYR327690 KIM327690:KIN327690 KSI327690:KSJ327690 LCE327690:LCF327690 LMA327690:LMB327690 LVW327690:LVX327690 MFS327690:MFT327690 MPO327690:MPP327690 MZK327690:MZL327690 NJG327690:NJH327690 NTC327690:NTD327690 OCY327690:OCZ327690 OMU327690:OMV327690 OWQ327690:OWR327690 PGM327690:PGN327690 PQI327690:PQJ327690 QAE327690:QAF327690 QKA327690:QKB327690 QTW327690:QTX327690 RDS327690:RDT327690 RNO327690:RNP327690 RXK327690:RXL327690 SHG327690:SHH327690 SRC327690:SRD327690 TAY327690:TAZ327690 TKU327690:TKV327690 TUQ327690:TUR327690 UEM327690:UEN327690 UOI327690:UOJ327690 UYE327690:UYF327690 VIA327690:VIB327690 VRW327690:VRX327690 WBS327690:WBT327690 WLO327690:WLP327690 WVK327690:WVL327690 C327727:D327727 IY327727:IZ327727 SU327727:SV327727 ACQ327727:ACR327727 AMM327727:AMN327727 AWI327727:AWJ327727 BGE327727:BGF327727 BQA327727:BQB327727 BZW327727:BZX327727 CJS327727:CJT327727 CTO327727:CTP327727 DDK327727:DDL327727 DNG327727:DNH327727 DXC327727:DXD327727 EGY327727:EGZ327727 EQU327727:EQV327727 FAQ327727:FAR327727 FKM327727:FKN327727 FUI327727:FUJ327727 GEE327727:GEF327727 GOA327727:GOB327727 GXW327727:GXX327727 HHS327727:HHT327727 HRO327727:HRP327727 IBK327727:IBL327727 ILG327727:ILH327727 IVC327727:IVD327727 JEY327727:JEZ327727 JOU327727:JOV327727 JYQ327727:JYR327727 KIM327727:KIN327727 KSI327727:KSJ327727 LCE327727:LCF327727 LMA327727:LMB327727 LVW327727:LVX327727 MFS327727:MFT327727 MPO327727:MPP327727 MZK327727:MZL327727 NJG327727:NJH327727 NTC327727:NTD327727 OCY327727:OCZ327727 OMU327727:OMV327727 OWQ327727:OWR327727 PGM327727:PGN327727 PQI327727:PQJ327727 QAE327727:QAF327727 QKA327727:QKB327727 QTW327727:QTX327727 RDS327727:RDT327727 RNO327727:RNP327727 RXK327727:RXL327727 SHG327727:SHH327727 SRC327727:SRD327727 TAY327727:TAZ327727 TKU327727:TKV327727 TUQ327727:TUR327727 UEM327727:UEN327727 UOI327727:UOJ327727 UYE327727:UYF327727 VIA327727:VIB327727 VRW327727:VRX327727 WBS327727:WBT327727 WLO327727:WLP327727 WVK327727:WVL327727 C393226:D393226 IY393226:IZ393226 SU393226:SV393226 ACQ393226:ACR393226 AMM393226:AMN393226 AWI393226:AWJ393226 BGE393226:BGF393226 BQA393226:BQB393226 BZW393226:BZX393226 CJS393226:CJT393226 CTO393226:CTP393226 DDK393226:DDL393226 DNG393226:DNH393226 DXC393226:DXD393226 EGY393226:EGZ393226 EQU393226:EQV393226 FAQ393226:FAR393226 FKM393226:FKN393226 FUI393226:FUJ393226 GEE393226:GEF393226 GOA393226:GOB393226 GXW393226:GXX393226 HHS393226:HHT393226 HRO393226:HRP393226 IBK393226:IBL393226 ILG393226:ILH393226 IVC393226:IVD393226 JEY393226:JEZ393226 JOU393226:JOV393226 JYQ393226:JYR393226 KIM393226:KIN393226 KSI393226:KSJ393226 LCE393226:LCF393226 LMA393226:LMB393226 LVW393226:LVX393226 MFS393226:MFT393226 MPO393226:MPP393226 MZK393226:MZL393226 NJG393226:NJH393226 NTC393226:NTD393226 OCY393226:OCZ393226 OMU393226:OMV393226 OWQ393226:OWR393226 PGM393226:PGN393226 PQI393226:PQJ393226 QAE393226:QAF393226 QKA393226:QKB393226 QTW393226:QTX393226 RDS393226:RDT393226 RNO393226:RNP393226 RXK393226:RXL393226 SHG393226:SHH393226 SRC393226:SRD393226 TAY393226:TAZ393226 TKU393226:TKV393226 TUQ393226:TUR393226 UEM393226:UEN393226 UOI393226:UOJ393226 UYE393226:UYF393226 VIA393226:VIB393226 VRW393226:VRX393226 WBS393226:WBT393226 WLO393226:WLP393226 WVK393226:WVL393226 C393263:D393263 IY393263:IZ393263 SU393263:SV393263 ACQ393263:ACR393263 AMM393263:AMN393263 AWI393263:AWJ393263 BGE393263:BGF393263 BQA393263:BQB393263 BZW393263:BZX393263 CJS393263:CJT393263 CTO393263:CTP393263 DDK393263:DDL393263 DNG393263:DNH393263 DXC393263:DXD393263 EGY393263:EGZ393263 EQU393263:EQV393263 FAQ393263:FAR393263 FKM393263:FKN393263 FUI393263:FUJ393263 GEE393263:GEF393263 GOA393263:GOB393263 GXW393263:GXX393263 HHS393263:HHT393263 HRO393263:HRP393263 IBK393263:IBL393263 ILG393263:ILH393263 IVC393263:IVD393263 JEY393263:JEZ393263 JOU393263:JOV393263 JYQ393263:JYR393263 KIM393263:KIN393263 KSI393263:KSJ393263 LCE393263:LCF393263 LMA393263:LMB393263 LVW393263:LVX393263 MFS393263:MFT393263 MPO393263:MPP393263 MZK393263:MZL393263 NJG393263:NJH393263 NTC393263:NTD393263 OCY393263:OCZ393263 OMU393263:OMV393263 OWQ393263:OWR393263 PGM393263:PGN393263 PQI393263:PQJ393263 QAE393263:QAF393263 QKA393263:QKB393263 QTW393263:QTX393263 RDS393263:RDT393263 RNO393263:RNP393263 RXK393263:RXL393263 SHG393263:SHH393263 SRC393263:SRD393263 TAY393263:TAZ393263 TKU393263:TKV393263 TUQ393263:TUR393263 UEM393263:UEN393263 UOI393263:UOJ393263 UYE393263:UYF393263 VIA393263:VIB393263 VRW393263:VRX393263 WBS393263:WBT393263 WLO393263:WLP393263 WVK393263:WVL393263 C458762:D458762 IY458762:IZ458762 SU458762:SV458762 ACQ458762:ACR458762 AMM458762:AMN458762 AWI458762:AWJ458762 BGE458762:BGF458762 BQA458762:BQB458762 BZW458762:BZX458762 CJS458762:CJT458762 CTO458762:CTP458762 DDK458762:DDL458762 DNG458762:DNH458762 DXC458762:DXD458762 EGY458762:EGZ458762 EQU458762:EQV458762 FAQ458762:FAR458762 FKM458762:FKN458762 FUI458762:FUJ458762 GEE458762:GEF458762 GOA458762:GOB458762 GXW458762:GXX458762 HHS458762:HHT458762 HRO458762:HRP458762 IBK458762:IBL458762 ILG458762:ILH458762 IVC458762:IVD458762 JEY458762:JEZ458762 JOU458762:JOV458762 JYQ458762:JYR458762 KIM458762:KIN458762 KSI458762:KSJ458762 LCE458762:LCF458762 LMA458762:LMB458762 LVW458762:LVX458762 MFS458762:MFT458762 MPO458762:MPP458762 MZK458762:MZL458762 NJG458762:NJH458762 NTC458762:NTD458762 OCY458762:OCZ458762 OMU458762:OMV458762 OWQ458762:OWR458762 PGM458762:PGN458762 PQI458762:PQJ458762 QAE458762:QAF458762 QKA458762:QKB458762 QTW458762:QTX458762 RDS458762:RDT458762 RNO458762:RNP458762 RXK458762:RXL458762 SHG458762:SHH458762 SRC458762:SRD458762 TAY458762:TAZ458762 TKU458762:TKV458762 TUQ458762:TUR458762 UEM458762:UEN458762 UOI458762:UOJ458762 UYE458762:UYF458762 VIA458762:VIB458762 VRW458762:VRX458762 WBS458762:WBT458762 WLO458762:WLP458762 WVK458762:WVL458762 C458799:D458799 IY458799:IZ458799 SU458799:SV458799 ACQ458799:ACR458799 AMM458799:AMN458799 AWI458799:AWJ458799 BGE458799:BGF458799 BQA458799:BQB458799 BZW458799:BZX458799 CJS458799:CJT458799 CTO458799:CTP458799 DDK458799:DDL458799 DNG458799:DNH458799 DXC458799:DXD458799 EGY458799:EGZ458799 EQU458799:EQV458799 FAQ458799:FAR458799 FKM458799:FKN458799 FUI458799:FUJ458799 GEE458799:GEF458799 GOA458799:GOB458799 GXW458799:GXX458799 HHS458799:HHT458799 HRO458799:HRP458799 IBK458799:IBL458799 ILG458799:ILH458799 IVC458799:IVD458799 JEY458799:JEZ458799 JOU458799:JOV458799 JYQ458799:JYR458799 KIM458799:KIN458799 KSI458799:KSJ458799 LCE458799:LCF458799 LMA458799:LMB458799 LVW458799:LVX458799 MFS458799:MFT458799 MPO458799:MPP458799 MZK458799:MZL458799 NJG458799:NJH458799 NTC458799:NTD458799 OCY458799:OCZ458799 OMU458799:OMV458799 OWQ458799:OWR458799 PGM458799:PGN458799 PQI458799:PQJ458799 QAE458799:QAF458799 QKA458799:QKB458799 QTW458799:QTX458799 RDS458799:RDT458799 RNO458799:RNP458799 RXK458799:RXL458799 SHG458799:SHH458799 SRC458799:SRD458799 TAY458799:TAZ458799 TKU458799:TKV458799 TUQ458799:TUR458799 UEM458799:UEN458799 UOI458799:UOJ458799 UYE458799:UYF458799 VIA458799:VIB458799 VRW458799:VRX458799 WBS458799:WBT458799 WLO458799:WLP458799 WVK458799:WVL458799 C524298:D524298 IY524298:IZ524298 SU524298:SV524298 ACQ524298:ACR524298 AMM524298:AMN524298 AWI524298:AWJ524298 BGE524298:BGF524298 BQA524298:BQB524298 BZW524298:BZX524298 CJS524298:CJT524298 CTO524298:CTP524298 DDK524298:DDL524298 DNG524298:DNH524298 DXC524298:DXD524298 EGY524298:EGZ524298 EQU524298:EQV524298 FAQ524298:FAR524298 FKM524298:FKN524298 FUI524298:FUJ524298 GEE524298:GEF524298 GOA524298:GOB524298 GXW524298:GXX524298 HHS524298:HHT524298 HRO524298:HRP524298 IBK524298:IBL524298 ILG524298:ILH524298 IVC524298:IVD524298 JEY524298:JEZ524298 JOU524298:JOV524298 JYQ524298:JYR524298 KIM524298:KIN524298 KSI524298:KSJ524298 LCE524298:LCF524298 LMA524298:LMB524298 LVW524298:LVX524298 MFS524298:MFT524298 MPO524298:MPP524298 MZK524298:MZL524298 NJG524298:NJH524298 NTC524298:NTD524298 OCY524298:OCZ524298 OMU524298:OMV524298 OWQ524298:OWR524298 PGM524298:PGN524298 PQI524298:PQJ524298 QAE524298:QAF524298 QKA524298:QKB524298 QTW524298:QTX524298 RDS524298:RDT524298 RNO524298:RNP524298 RXK524298:RXL524298 SHG524298:SHH524298 SRC524298:SRD524298 TAY524298:TAZ524298 TKU524298:TKV524298 TUQ524298:TUR524298 UEM524298:UEN524298 UOI524298:UOJ524298 UYE524298:UYF524298 VIA524298:VIB524298 VRW524298:VRX524298 WBS524298:WBT524298 WLO524298:WLP524298 WVK524298:WVL524298 C524335:D524335 IY524335:IZ524335 SU524335:SV524335 ACQ524335:ACR524335 AMM524335:AMN524335 AWI524335:AWJ524335 BGE524335:BGF524335 BQA524335:BQB524335 BZW524335:BZX524335 CJS524335:CJT524335 CTO524335:CTP524335 DDK524335:DDL524335 DNG524335:DNH524335 DXC524335:DXD524335 EGY524335:EGZ524335 EQU524335:EQV524335 FAQ524335:FAR524335 FKM524335:FKN524335 FUI524335:FUJ524335 GEE524335:GEF524335 GOA524335:GOB524335 GXW524335:GXX524335 HHS524335:HHT524335 HRO524335:HRP524335 IBK524335:IBL524335 ILG524335:ILH524335 IVC524335:IVD524335 JEY524335:JEZ524335 JOU524335:JOV524335 JYQ524335:JYR524335 KIM524335:KIN524335 KSI524335:KSJ524335 LCE524335:LCF524335 LMA524335:LMB524335 LVW524335:LVX524335 MFS524335:MFT524335 MPO524335:MPP524335 MZK524335:MZL524335 NJG524335:NJH524335 NTC524335:NTD524335 OCY524335:OCZ524335 OMU524335:OMV524335 OWQ524335:OWR524335 PGM524335:PGN524335 PQI524335:PQJ524335 QAE524335:QAF524335 QKA524335:QKB524335 QTW524335:QTX524335 RDS524335:RDT524335 RNO524335:RNP524335 RXK524335:RXL524335 SHG524335:SHH524335 SRC524335:SRD524335 TAY524335:TAZ524335 TKU524335:TKV524335 TUQ524335:TUR524335 UEM524335:UEN524335 UOI524335:UOJ524335 UYE524335:UYF524335 VIA524335:VIB524335 VRW524335:VRX524335 WBS524335:WBT524335 WLO524335:WLP524335 WVK524335:WVL524335 C589834:D589834 IY589834:IZ589834 SU589834:SV589834 ACQ589834:ACR589834 AMM589834:AMN589834 AWI589834:AWJ589834 BGE589834:BGF589834 BQA589834:BQB589834 BZW589834:BZX589834 CJS589834:CJT589834 CTO589834:CTP589834 DDK589834:DDL589834 DNG589834:DNH589834 DXC589834:DXD589834 EGY589834:EGZ589834 EQU589834:EQV589834 FAQ589834:FAR589834 FKM589834:FKN589834 FUI589834:FUJ589834 GEE589834:GEF589834 GOA589834:GOB589834 GXW589834:GXX589834 HHS589834:HHT589834 HRO589834:HRP589834 IBK589834:IBL589834 ILG589834:ILH589834 IVC589834:IVD589834 JEY589834:JEZ589834 JOU589834:JOV589834 JYQ589834:JYR589834 KIM589834:KIN589834 KSI589834:KSJ589834 LCE589834:LCF589834 LMA589834:LMB589834 LVW589834:LVX589834 MFS589834:MFT589834 MPO589834:MPP589834 MZK589834:MZL589834 NJG589834:NJH589834 NTC589834:NTD589834 OCY589834:OCZ589834 OMU589834:OMV589834 OWQ589834:OWR589834 PGM589834:PGN589834 PQI589834:PQJ589834 QAE589834:QAF589834 QKA589834:QKB589834 QTW589834:QTX589834 RDS589834:RDT589834 RNO589834:RNP589834 RXK589834:RXL589834 SHG589834:SHH589834 SRC589834:SRD589834 TAY589834:TAZ589834 TKU589834:TKV589834 TUQ589834:TUR589834 UEM589834:UEN589834 UOI589834:UOJ589834 UYE589834:UYF589834 VIA589834:VIB589834 VRW589834:VRX589834 WBS589834:WBT589834 WLO589834:WLP589834 WVK589834:WVL589834 C589871:D589871 IY589871:IZ589871 SU589871:SV589871 ACQ589871:ACR589871 AMM589871:AMN589871 AWI589871:AWJ589871 BGE589871:BGF589871 BQA589871:BQB589871 BZW589871:BZX589871 CJS589871:CJT589871 CTO589871:CTP589871 DDK589871:DDL589871 DNG589871:DNH589871 DXC589871:DXD589871 EGY589871:EGZ589871 EQU589871:EQV589871 FAQ589871:FAR589871 FKM589871:FKN589871 FUI589871:FUJ589871 GEE589871:GEF589871 GOA589871:GOB589871 GXW589871:GXX589871 HHS589871:HHT589871 HRO589871:HRP589871 IBK589871:IBL589871 ILG589871:ILH589871 IVC589871:IVD589871 JEY589871:JEZ589871 JOU589871:JOV589871 JYQ589871:JYR589871 KIM589871:KIN589871 KSI589871:KSJ589871 LCE589871:LCF589871 LMA589871:LMB589871 LVW589871:LVX589871 MFS589871:MFT589871 MPO589871:MPP589871 MZK589871:MZL589871 NJG589871:NJH589871 NTC589871:NTD589871 OCY589871:OCZ589871 OMU589871:OMV589871 OWQ589871:OWR589871 PGM589871:PGN589871 PQI589871:PQJ589871 QAE589871:QAF589871 QKA589871:QKB589871 QTW589871:QTX589871 RDS589871:RDT589871 RNO589871:RNP589871 RXK589871:RXL589871 SHG589871:SHH589871 SRC589871:SRD589871 TAY589871:TAZ589871 TKU589871:TKV589871 TUQ589871:TUR589871 UEM589871:UEN589871 UOI589871:UOJ589871 UYE589871:UYF589871 VIA589871:VIB589871 VRW589871:VRX589871 WBS589871:WBT589871 WLO589871:WLP589871 WVK589871:WVL589871 C655370:D655370 IY655370:IZ655370 SU655370:SV655370 ACQ655370:ACR655370 AMM655370:AMN655370 AWI655370:AWJ655370 BGE655370:BGF655370 BQA655370:BQB655370 BZW655370:BZX655370 CJS655370:CJT655370 CTO655370:CTP655370 DDK655370:DDL655370 DNG655370:DNH655370 DXC655370:DXD655370 EGY655370:EGZ655370 EQU655370:EQV655370 FAQ655370:FAR655370 FKM655370:FKN655370 FUI655370:FUJ655370 GEE655370:GEF655370 GOA655370:GOB655370 GXW655370:GXX655370 HHS655370:HHT655370 HRO655370:HRP655370 IBK655370:IBL655370 ILG655370:ILH655370 IVC655370:IVD655370 JEY655370:JEZ655370 JOU655370:JOV655370 JYQ655370:JYR655370 KIM655370:KIN655370 KSI655370:KSJ655370 LCE655370:LCF655370 LMA655370:LMB655370 LVW655370:LVX655370 MFS655370:MFT655370 MPO655370:MPP655370 MZK655370:MZL655370 NJG655370:NJH655370 NTC655370:NTD655370 OCY655370:OCZ655370 OMU655370:OMV655370 OWQ655370:OWR655370 PGM655370:PGN655370 PQI655370:PQJ655370 QAE655370:QAF655370 QKA655370:QKB655370 QTW655370:QTX655370 RDS655370:RDT655370 RNO655370:RNP655370 RXK655370:RXL655370 SHG655370:SHH655370 SRC655370:SRD655370 TAY655370:TAZ655370 TKU655370:TKV655370 TUQ655370:TUR655370 UEM655370:UEN655370 UOI655370:UOJ655370 UYE655370:UYF655370 VIA655370:VIB655370 VRW655370:VRX655370 WBS655370:WBT655370 WLO655370:WLP655370 WVK655370:WVL655370 C655407:D655407 IY655407:IZ655407 SU655407:SV655407 ACQ655407:ACR655407 AMM655407:AMN655407 AWI655407:AWJ655407 BGE655407:BGF655407 BQA655407:BQB655407 BZW655407:BZX655407 CJS655407:CJT655407 CTO655407:CTP655407 DDK655407:DDL655407 DNG655407:DNH655407 DXC655407:DXD655407 EGY655407:EGZ655407 EQU655407:EQV655407 FAQ655407:FAR655407 FKM655407:FKN655407 FUI655407:FUJ655407 GEE655407:GEF655407 GOA655407:GOB655407 GXW655407:GXX655407 HHS655407:HHT655407 HRO655407:HRP655407 IBK655407:IBL655407 ILG655407:ILH655407 IVC655407:IVD655407 JEY655407:JEZ655407 JOU655407:JOV655407 JYQ655407:JYR655407 KIM655407:KIN655407 KSI655407:KSJ655407 LCE655407:LCF655407 LMA655407:LMB655407 LVW655407:LVX655407 MFS655407:MFT655407 MPO655407:MPP655407 MZK655407:MZL655407 NJG655407:NJH655407 NTC655407:NTD655407 OCY655407:OCZ655407 OMU655407:OMV655407 OWQ655407:OWR655407 PGM655407:PGN655407 PQI655407:PQJ655407 QAE655407:QAF655407 QKA655407:QKB655407 QTW655407:QTX655407 RDS655407:RDT655407 RNO655407:RNP655407 RXK655407:RXL655407 SHG655407:SHH655407 SRC655407:SRD655407 TAY655407:TAZ655407 TKU655407:TKV655407 TUQ655407:TUR655407 UEM655407:UEN655407 UOI655407:UOJ655407 UYE655407:UYF655407 VIA655407:VIB655407 VRW655407:VRX655407 WBS655407:WBT655407 WLO655407:WLP655407 WVK655407:WVL655407 C720906:D720906 IY720906:IZ720906 SU720906:SV720906 ACQ720906:ACR720906 AMM720906:AMN720906 AWI720906:AWJ720906 BGE720906:BGF720906 BQA720906:BQB720906 BZW720906:BZX720906 CJS720906:CJT720906 CTO720906:CTP720906 DDK720906:DDL720906 DNG720906:DNH720906 DXC720906:DXD720906 EGY720906:EGZ720906 EQU720906:EQV720906 FAQ720906:FAR720906 FKM720906:FKN720906 FUI720906:FUJ720906 GEE720906:GEF720906 GOA720906:GOB720906 GXW720906:GXX720906 HHS720906:HHT720906 HRO720906:HRP720906 IBK720906:IBL720906 ILG720906:ILH720906 IVC720906:IVD720906 JEY720906:JEZ720906 JOU720906:JOV720906 JYQ720906:JYR720906 KIM720906:KIN720906 KSI720906:KSJ720906 LCE720906:LCF720906 LMA720906:LMB720906 LVW720906:LVX720906 MFS720906:MFT720906 MPO720906:MPP720906 MZK720906:MZL720906 NJG720906:NJH720906 NTC720906:NTD720906 OCY720906:OCZ720906 OMU720906:OMV720906 OWQ720906:OWR720906 PGM720906:PGN720906 PQI720906:PQJ720906 QAE720906:QAF720906 QKA720906:QKB720906 QTW720906:QTX720906 RDS720906:RDT720906 RNO720906:RNP720906 RXK720906:RXL720906 SHG720906:SHH720906 SRC720906:SRD720906 TAY720906:TAZ720906 TKU720906:TKV720906 TUQ720906:TUR720906 UEM720906:UEN720906 UOI720906:UOJ720906 UYE720906:UYF720906 VIA720906:VIB720906 VRW720906:VRX720906 WBS720906:WBT720906 WLO720906:WLP720906 WVK720906:WVL720906 C720943:D720943 IY720943:IZ720943 SU720943:SV720943 ACQ720943:ACR720943 AMM720943:AMN720943 AWI720943:AWJ720943 BGE720943:BGF720943 BQA720943:BQB720943 BZW720943:BZX720943 CJS720943:CJT720943 CTO720943:CTP720943 DDK720943:DDL720943 DNG720943:DNH720943 DXC720943:DXD720943 EGY720943:EGZ720943 EQU720943:EQV720943 FAQ720943:FAR720943 FKM720943:FKN720943 FUI720943:FUJ720943 GEE720943:GEF720943 GOA720943:GOB720943 GXW720943:GXX720943 HHS720943:HHT720943 HRO720943:HRP720943 IBK720943:IBL720943 ILG720943:ILH720943 IVC720943:IVD720943 JEY720943:JEZ720943 JOU720943:JOV720943 JYQ720943:JYR720943 KIM720943:KIN720943 KSI720943:KSJ720943 LCE720943:LCF720943 LMA720943:LMB720943 LVW720943:LVX720943 MFS720943:MFT720943 MPO720943:MPP720943 MZK720943:MZL720943 NJG720943:NJH720943 NTC720943:NTD720943 OCY720943:OCZ720943 OMU720943:OMV720943 OWQ720943:OWR720943 PGM720943:PGN720943 PQI720943:PQJ720943 QAE720943:QAF720943 QKA720943:QKB720943 QTW720943:QTX720943 RDS720943:RDT720943 RNO720943:RNP720943 RXK720943:RXL720943 SHG720943:SHH720943 SRC720943:SRD720943 TAY720943:TAZ720943 TKU720943:TKV720943 TUQ720943:TUR720943 UEM720943:UEN720943 UOI720943:UOJ720943 UYE720943:UYF720943 VIA720943:VIB720943 VRW720943:VRX720943 WBS720943:WBT720943 WLO720943:WLP720943 WVK720943:WVL720943 C786442:D786442 IY786442:IZ786442 SU786442:SV786442 ACQ786442:ACR786442 AMM786442:AMN786442 AWI786442:AWJ786442 BGE786442:BGF786442 BQA786442:BQB786442 BZW786442:BZX786442 CJS786442:CJT786442 CTO786442:CTP786442 DDK786442:DDL786442 DNG786442:DNH786442 DXC786442:DXD786442 EGY786442:EGZ786442 EQU786442:EQV786442 FAQ786442:FAR786442 FKM786442:FKN786442 FUI786442:FUJ786442 GEE786442:GEF786442 GOA786442:GOB786442 GXW786442:GXX786442 HHS786442:HHT786442 HRO786442:HRP786442 IBK786442:IBL786442 ILG786442:ILH786442 IVC786442:IVD786442 JEY786442:JEZ786442 JOU786442:JOV786442 JYQ786442:JYR786442 KIM786442:KIN786442 KSI786442:KSJ786442 LCE786442:LCF786442 LMA786442:LMB786442 LVW786442:LVX786442 MFS786442:MFT786442 MPO786442:MPP786442 MZK786442:MZL786442 NJG786442:NJH786442 NTC786442:NTD786442 OCY786442:OCZ786442 OMU786442:OMV786442 OWQ786442:OWR786442 PGM786442:PGN786442 PQI786442:PQJ786442 QAE786442:QAF786442 QKA786442:QKB786442 QTW786442:QTX786442 RDS786442:RDT786442 RNO786442:RNP786442 RXK786442:RXL786442 SHG786442:SHH786442 SRC786442:SRD786442 TAY786442:TAZ786442 TKU786442:TKV786442 TUQ786442:TUR786442 UEM786442:UEN786442 UOI786442:UOJ786442 UYE786442:UYF786442 VIA786442:VIB786442 VRW786442:VRX786442 WBS786442:WBT786442 WLO786442:WLP786442 WVK786442:WVL786442 C786479:D786479 IY786479:IZ786479 SU786479:SV786479 ACQ786479:ACR786479 AMM786479:AMN786479 AWI786479:AWJ786479 BGE786479:BGF786479 BQA786479:BQB786479 BZW786479:BZX786479 CJS786479:CJT786479 CTO786479:CTP786479 DDK786479:DDL786479 DNG786479:DNH786479 DXC786479:DXD786479 EGY786479:EGZ786479 EQU786479:EQV786479 FAQ786479:FAR786479 FKM786479:FKN786479 FUI786479:FUJ786479 GEE786479:GEF786479 GOA786479:GOB786479 GXW786479:GXX786479 HHS786479:HHT786479 HRO786479:HRP786479 IBK786479:IBL786479 ILG786479:ILH786479 IVC786479:IVD786479 JEY786479:JEZ786479 JOU786479:JOV786479 JYQ786479:JYR786479 KIM786479:KIN786479 KSI786479:KSJ786479 LCE786479:LCF786479 LMA786479:LMB786479 LVW786479:LVX786479 MFS786479:MFT786479 MPO786479:MPP786479 MZK786479:MZL786479 NJG786479:NJH786479 NTC786479:NTD786479 OCY786479:OCZ786479 OMU786479:OMV786479 OWQ786479:OWR786479 PGM786479:PGN786479 PQI786479:PQJ786479 QAE786479:QAF786479 QKA786479:QKB786479 QTW786479:QTX786479 RDS786479:RDT786479 RNO786479:RNP786479 RXK786479:RXL786479 SHG786479:SHH786479 SRC786479:SRD786479 TAY786479:TAZ786479 TKU786479:TKV786479 TUQ786479:TUR786479 UEM786479:UEN786479 UOI786479:UOJ786479 UYE786479:UYF786479 VIA786479:VIB786479 VRW786479:VRX786479 WBS786479:WBT786479 WLO786479:WLP786479 WVK786479:WVL786479 C851978:D851978 IY851978:IZ851978 SU851978:SV851978 ACQ851978:ACR851978 AMM851978:AMN851978 AWI851978:AWJ851978 BGE851978:BGF851978 BQA851978:BQB851978 BZW851978:BZX851978 CJS851978:CJT851978 CTO851978:CTP851978 DDK851978:DDL851978 DNG851978:DNH851978 DXC851978:DXD851978 EGY851978:EGZ851978 EQU851978:EQV851978 FAQ851978:FAR851978 FKM851978:FKN851978 FUI851978:FUJ851978 GEE851978:GEF851978 GOA851978:GOB851978 GXW851978:GXX851978 HHS851978:HHT851978 HRO851978:HRP851978 IBK851978:IBL851978 ILG851978:ILH851978 IVC851978:IVD851978 JEY851978:JEZ851978 JOU851978:JOV851978 JYQ851978:JYR851978 KIM851978:KIN851978 KSI851978:KSJ851978 LCE851978:LCF851978 LMA851978:LMB851978 LVW851978:LVX851978 MFS851978:MFT851978 MPO851978:MPP851978 MZK851978:MZL851978 NJG851978:NJH851978 NTC851978:NTD851978 OCY851978:OCZ851978 OMU851978:OMV851978 OWQ851978:OWR851978 PGM851978:PGN851978 PQI851978:PQJ851978 QAE851978:QAF851978 QKA851978:QKB851978 QTW851978:QTX851978 RDS851978:RDT851978 RNO851978:RNP851978 RXK851978:RXL851978 SHG851978:SHH851978 SRC851978:SRD851978 TAY851978:TAZ851978 TKU851978:TKV851978 TUQ851978:TUR851978 UEM851978:UEN851978 UOI851978:UOJ851978 UYE851978:UYF851978 VIA851978:VIB851978 VRW851978:VRX851978 WBS851978:WBT851978 WLO851978:WLP851978 WVK851978:WVL851978 C852015:D852015 IY852015:IZ852015 SU852015:SV852015 ACQ852015:ACR852015 AMM852015:AMN852015 AWI852015:AWJ852015 BGE852015:BGF852015 BQA852015:BQB852015 BZW852015:BZX852015 CJS852015:CJT852015 CTO852015:CTP852015 DDK852015:DDL852015 DNG852015:DNH852015 DXC852015:DXD852015 EGY852015:EGZ852015 EQU852015:EQV852015 FAQ852015:FAR852015 FKM852015:FKN852015 FUI852015:FUJ852015 GEE852015:GEF852015 GOA852015:GOB852015 GXW852015:GXX852015 HHS852015:HHT852015 HRO852015:HRP852015 IBK852015:IBL852015 ILG852015:ILH852015 IVC852015:IVD852015 JEY852015:JEZ852015 JOU852015:JOV852015 JYQ852015:JYR852015 KIM852015:KIN852015 KSI852015:KSJ852015 LCE852015:LCF852015 LMA852015:LMB852015 LVW852015:LVX852015 MFS852015:MFT852015 MPO852015:MPP852015 MZK852015:MZL852015 NJG852015:NJH852015 NTC852015:NTD852015 OCY852015:OCZ852015 OMU852015:OMV852015 OWQ852015:OWR852015 PGM852015:PGN852015 PQI852015:PQJ852015 QAE852015:QAF852015 QKA852015:QKB852015 QTW852015:QTX852015 RDS852015:RDT852015 RNO852015:RNP852015 RXK852015:RXL852015 SHG852015:SHH852015 SRC852015:SRD852015 TAY852015:TAZ852015 TKU852015:TKV852015 TUQ852015:TUR852015 UEM852015:UEN852015 UOI852015:UOJ852015 UYE852015:UYF852015 VIA852015:VIB852015 VRW852015:VRX852015 WBS852015:WBT852015 WLO852015:WLP852015 WVK852015:WVL852015 C917514:D917514 IY917514:IZ917514 SU917514:SV917514 ACQ917514:ACR917514 AMM917514:AMN917514 AWI917514:AWJ917514 BGE917514:BGF917514 BQA917514:BQB917514 BZW917514:BZX917514 CJS917514:CJT917514 CTO917514:CTP917514 DDK917514:DDL917514 DNG917514:DNH917514 DXC917514:DXD917514 EGY917514:EGZ917514 EQU917514:EQV917514 FAQ917514:FAR917514 FKM917514:FKN917514 FUI917514:FUJ917514 GEE917514:GEF917514 GOA917514:GOB917514 GXW917514:GXX917514 HHS917514:HHT917514 HRO917514:HRP917514 IBK917514:IBL917514 ILG917514:ILH917514 IVC917514:IVD917514 JEY917514:JEZ917514 JOU917514:JOV917514 JYQ917514:JYR917514 KIM917514:KIN917514 KSI917514:KSJ917514 LCE917514:LCF917514 LMA917514:LMB917514 LVW917514:LVX917514 MFS917514:MFT917514 MPO917514:MPP917514 MZK917514:MZL917514 NJG917514:NJH917514 NTC917514:NTD917514 OCY917514:OCZ917514 OMU917514:OMV917514 OWQ917514:OWR917514 PGM917514:PGN917514 PQI917514:PQJ917514 QAE917514:QAF917514 QKA917514:QKB917514 QTW917514:QTX917514 RDS917514:RDT917514 RNO917514:RNP917514 RXK917514:RXL917514 SHG917514:SHH917514 SRC917514:SRD917514 TAY917514:TAZ917514 TKU917514:TKV917514 TUQ917514:TUR917514 UEM917514:UEN917514 UOI917514:UOJ917514 UYE917514:UYF917514 VIA917514:VIB917514 VRW917514:VRX917514 WBS917514:WBT917514 WLO917514:WLP917514 WVK917514:WVL917514 C917551:D917551 IY917551:IZ917551 SU917551:SV917551 ACQ917551:ACR917551 AMM917551:AMN917551 AWI917551:AWJ917551 BGE917551:BGF917551 BQA917551:BQB917551 BZW917551:BZX917551 CJS917551:CJT917551 CTO917551:CTP917551 DDK917551:DDL917551 DNG917551:DNH917551 DXC917551:DXD917551 EGY917551:EGZ917551 EQU917551:EQV917551 FAQ917551:FAR917551 FKM917551:FKN917551 FUI917551:FUJ917551 GEE917551:GEF917551 GOA917551:GOB917551 GXW917551:GXX917551 HHS917551:HHT917551 HRO917551:HRP917551 IBK917551:IBL917551 ILG917551:ILH917551 IVC917551:IVD917551 JEY917551:JEZ917551 JOU917551:JOV917551 JYQ917551:JYR917551 KIM917551:KIN917551 KSI917551:KSJ917551 LCE917551:LCF917551 LMA917551:LMB917551 LVW917551:LVX917551 MFS917551:MFT917551 MPO917551:MPP917551 MZK917551:MZL917551 NJG917551:NJH917551 NTC917551:NTD917551 OCY917551:OCZ917551 OMU917551:OMV917551 OWQ917551:OWR917551 PGM917551:PGN917551 PQI917551:PQJ917551 QAE917551:QAF917551 QKA917551:QKB917551 QTW917551:QTX917551 RDS917551:RDT917551 RNO917551:RNP917551 RXK917551:RXL917551 SHG917551:SHH917551 SRC917551:SRD917551 TAY917551:TAZ917551 TKU917551:TKV917551 TUQ917551:TUR917551 UEM917551:UEN917551 UOI917551:UOJ917551 UYE917551:UYF917551 VIA917551:VIB917551 VRW917551:VRX917551 WBS917551:WBT917551 WLO917551:WLP917551 WVK917551:WVL917551 C983050:D983050 IY983050:IZ983050 SU983050:SV983050 ACQ983050:ACR983050 AMM983050:AMN983050 AWI983050:AWJ983050 BGE983050:BGF983050 BQA983050:BQB983050 BZW983050:BZX983050 CJS983050:CJT983050 CTO983050:CTP983050 DDK983050:DDL983050 DNG983050:DNH983050 DXC983050:DXD983050 EGY983050:EGZ983050 EQU983050:EQV983050 FAQ983050:FAR983050 FKM983050:FKN983050 FUI983050:FUJ983050 GEE983050:GEF983050 GOA983050:GOB983050 GXW983050:GXX983050 HHS983050:HHT983050 HRO983050:HRP983050 IBK983050:IBL983050 ILG983050:ILH983050 IVC983050:IVD983050 JEY983050:JEZ983050 JOU983050:JOV983050 JYQ983050:JYR983050 KIM983050:KIN983050 KSI983050:KSJ983050 LCE983050:LCF983050 LMA983050:LMB983050 LVW983050:LVX983050 MFS983050:MFT983050 MPO983050:MPP983050 MZK983050:MZL983050 NJG983050:NJH983050 NTC983050:NTD983050 OCY983050:OCZ983050 OMU983050:OMV983050 OWQ983050:OWR983050 PGM983050:PGN983050 PQI983050:PQJ983050 QAE983050:QAF983050 QKA983050:QKB983050 QTW983050:QTX983050 RDS983050:RDT983050 RNO983050:RNP983050 RXK983050:RXL983050 SHG983050:SHH983050 SRC983050:SRD983050 TAY983050:TAZ983050 TKU983050:TKV983050 TUQ983050:TUR983050 UEM983050:UEN983050 UOI983050:UOJ983050 UYE983050:UYF983050 VIA983050:VIB983050 VRW983050:VRX983050 WBS983050:WBT983050 WLO983050:WLP983050 WVK983050:WVL983050 C983087:D983087 IY983087:IZ983087 SU983087:SV983087 ACQ983087:ACR983087 AMM983087:AMN983087 AWI983087:AWJ983087 BGE983087:BGF983087 BQA983087:BQB983087 BZW983087:BZX983087 CJS983087:CJT983087 CTO983087:CTP983087 DDK983087:DDL983087 DNG983087:DNH983087 DXC983087:DXD983087 EGY983087:EGZ983087 EQU983087:EQV983087 FAQ983087:FAR983087 FKM983087:FKN983087 FUI983087:FUJ983087 GEE983087:GEF983087 GOA983087:GOB983087 GXW983087:GXX983087 HHS983087:HHT983087 HRO983087:HRP983087 IBK983087:IBL983087 ILG983087:ILH983087 IVC983087:IVD983087 JEY983087:JEZ983087 JOU983087:JOV983087 JYQ983087:JYR983087 KIM983087:KIN983087 KSI983087:KSJ983087 LCE983087:LCF983087 LMA983087:LMB983087 LVW983087:LVX983087 MFS983087:MFT983087 MPO983087:MPP983087 MZK983087:MZL983087 NJG983087:NJH983087 NTC983087:NTD983087 OCY983087:OCZ983087 OMU983087:OMV983087 OWQ983087:OWR983087 PGM983087:PGN983087 PQI983087:PQJ983087 QAE983087:QAF983087 QKA983087:QKB983087 QTW983087:QTX983087 RDS983087:RDT983087 RNO983087:RNP983087 RXK983087:RXL983087 SHG983087:SHH983087 SRC983087:SRD983087 TAY983087:TAZ983087 TKU983087:TKV983087 TUQ983087:TUR983087 UEM983087:UEN983087 UOI983087:UOJ983087 UYE983087:UYF983087 VIA983087:VIB983087 VRW983087:VRX983087 WBS983087:WBT983087 WLO983087:WLP983087 WVK983087:WVL983087">
      <formula1>"0.002,0.003,0.004"</formula1>
    </dataValidation>
    <dataValidation type="list" allowBlank="1" showInputMessage="1" showErrorMessage="1" sqref="G10:H10 JC10:JD10 SY10:SZ10 ACU10:ACV10 AMQ10:AMR10 AWM10:AWN10 BGI10:BGJ10 BQE10:BQF10 CAA10:CAB10 CJW10:CJX10 CTS10:CTT10 DDO10:DDP10 DNK10:DNL10 DXG10:DXH10 EHC10:EHD10 EQY10:EQZ10 FAU10:FAV10 FKQ10:FKR10 FUM10:FUN10 GEI10:GEJ10 GOE10:GOF10 GYA10:GYB10 HHW10:HHX10 HRS10:HRT10 IBO10:IBP10 ILK10:ILL10 IVG10:IVH10 JFC10:JFD10 JOY10:JOZ10 JYU10:JYV10 KIQ10:KIR10 KSM10:KSN10 LCI10:LCJ10 LME10:LMF10 LWA10:LWB10 MFW10:MFX10 MPS10:MPT10 MZO10:MZP10 NJK10:NJL10 NTG10:NTH10 ODC10:ODD10 OMY10:OMZ10 OWU10:OWV10 PGQ10:PGR10 PQM10:PQN10 QAI10:QAJ10 QKE10:QKF10 QUA10:QUB10 RDW10:RDX10 RNS10:RNT10 RXO10:RXP10 SHK10:SHL10 SRG10:SRH10 TBC10:TBD10 TKY10:TKZ10 TUU10:TUV10 UEQ10:UER10 UOM10:UON10 UYI10:UYJ10 VIE10:VIF10 VSA10:VSB10 WBW10:WBX10 WLS10:WLT10 WVO10:WVP10 G47:H47 JC47:JD47 SY47:SZ47 ACU47:ACV47 AMQ47:AMR47 AWM47:AWN47 BGI47:BGJ47 BQE47:BQF47 CAA47:CAB47 CJW47:CJX47 CTS47:CTT47 DDO47:DDP47 DNK47:DNL47 DXG47:DXH47 EHC47:EHD47 EQY47:EQZ47 FAU47:FAV47 FKQ47:FKR47 FUM47:FUN47 GEI47:GEJ47 GOE47:GOF47 GYA47:GYB47 HHW47:HHX47 HRS47:HRT47 IBO47:IBP47 ILK47:ILL47 IVG47:IVH47 JFC47:JFD47 JOY47:JOZ47 JYU47:JYV47 KIQ47:KIR47 KSM47:KSN47 LCI47:LCJ47 LME47:LMF47 LWA47:LWB47 MFW47:MFX47 MPS47:MPT47 MZO47:MZP47 NJK47:NJL47 NTG47:NTH47 ODC47:ODD47 OMY47:OMZ47 OWU47:OWV47 PGQ47:PGR47 PQM47:PQN47 QAI47:QAJ47 QKE47:QKF47 QUA47:QUB47 RDW47:RDX47 RNS47:RNT47 RXO47:RXP47 SHK47:SHL47 SRG47:SRH47 TBC47:TBD47 TKY47:TKZ47 TUU47:TUV47 UEQ47:UER47 UOM47:UON47 UYI47:UYJ47 VIE47:VIF47 VSA47:VSB47 WBW47:WBX47 WLS47:WLT47 WVO47:WVP47 G65546:H65546 JC65546:JD65546 SY65546:SZ65546 ACU65546:ACV65546 AMQ65546:AMR65546 AWM65546:AWN65546 BGI65546:BGJ65546 BQE65546:BQF65546 CAA65546:CAB65546 CJW65546:CJX65546 CTS65546:CTT65546 DDO65546:DDP65546 DNK65546:DNL65546 DXG65546:DXH65546 EHC65546:EHD65546 EQY65546:EQZ65546 FAU65546:FAV65546 FKQ65546:FKR65546 FUM65546:FUN65546 GEI65546:GEJ65546 GOE65546:GOF65546 GYA65546:GYB65546 HHW65546:HHX65546 HRS65546:HRT65546 IBO65546:IBP65546 ILK65546:ILL65546 IVG65546:IVH65546 JFC65546:JFD65546 JOY65546:JOZ65546 JYU65546:JYV65546 KIQ65546:KIR65546 KSM65546:KSN65546 LCI65546:LCJ65546 LME65546:LMF65546 LWA65546:LWB65546 MFW65546:MFX65546 MPS65546:MPT65546 MZO65546:MZP65546 NJK65546:NJL65546 NTG65546:NTH65546 ODC65546:ODD65546 OMY65546:OMZ65546 OWU65546:OWV65546 PGQ65546:PGR65546 PQM65546:PQN65546 QAI65546:QAJ65546 QKE65546:QKF65546 QUA65546:QUB65546 RDW65546:RDX65546 RNS65546:RNT65546 RXO65546:RXP65546 SHK65546:SHL65546 SRG65546:SRH65546 TBC65546:TBD65546 TKY65546:TKZ65546 TUU65546:TUV65546 UEQ65546:UER65546 UOM65546:UON65546 UYI65546:UYJ65546 VIE65546:VIF65546 VSA65546:VSB65546 WBW65546:WBX65546 WLS65546:WLT65546 WVO65546:WVP65546 G65583:H65583 JC65583:JD65583 SY65583:SZ65583 ACU65583:ACV65583 AMQ65583:AMR65583 AWM65583:AWN65583 BGI65583:BGJ65583 BQE65583:BQF65583 CAA65583:CAB65583 CJW65583:CJX65583 CTS65583:CTT65583 DDO65583:DDP65583 DNK65583:DNL65583 DXG65583:DXH65583 EHC65583:EHD65583 EQY65583:EQZ65583 FAU65583:FAV65583 FKQ65583:FKR65583 FUM65583:FUN65583 GEI65583:GEJ65583 GOE65583:GOF65583 GYA65583:GYB65583 HHW65583:HHX65583 HRS65583:HRT65583 IBO65583:IBP65583 ILK65583:ILL65583 IVG65583:IVH65583 JFC65583:JFD65583 JOY65583:JOZ65583 JYU65583:JYV65583 KIQ65583:KIR65583 KSM65583:KSN65583 LCI65583:LCJ65583 LME65583:LMF65583 LWA65583:LWB65583 MFW65583:MFX65583 MPS65583:MPT65583 MZO65583:MZP65583 NJK65583:NJL65583 NTG65583:NTH65583 ODC65583:ODD65583 OMY65583:OMZ65583 OWU65583:OWV65583 PGQ65583:PGR65583 PQM65583:PQN65583 QAI65583:QAJ65583 QKE65583:QKF65583 QUA65583:QUB65583 RDW65583:RDX65583 RNS65583:RNT65583 RXO65583:RXP65583 SHK65583:SHL65583 SRG65583:SRH65583 TBC65583:TBD65583 TKY65583:TKZ65583 TUU65583:TUV65583 UEQ65583:UER65583 UOM65583:UON65583 UYI65583:UYJ65583 VIE65583:VIF65583 VSA65583:VSB65583 WBW65583:WBX65583 WLS65583:WLT65583 WVO65583:WVP65583 G131082:H131082 JC131082:JD131082 SY131082:SZ131082 ACU131082:ACV131082 AMQ131082:AMR131082 AWM131082:AWN131082 BGI131082:BGJ131082 BQE131082:BQF131082 CAA131082:CAB131082 CJW131082:CJX131082 CTS131082:CTT131082 DDO131082:DDP131082 DNK131082:DNL131082 DXG131082:DXH131082 EHC131082:EHD131082 EQY131082:EQZ131082 FAU131082:FAV131082 FKQ131082:FKR131082 FUM131082:FUN131082 GEI131082:GEJ131082 GOE131082:GOF131082 GYA131082:GYB131082 HHW131082:HHX131082 HRS131082:HRT131082 IBO131082:IBP131082 ILK131082:ILL131082 IVG131082:IVH131082 JFC131082:JFD131082 JOY131082:JOZ131082 JYU131082:JYV131082 KIQ131082:KIR131082 KSM131082:KSN131082 LCI131082:LCJ131082 LME131082:LMF131082 LWA131082:LWB131082 MFW131082:MFX131082 MPS131082:MPT131082 MZO131082:MZP131082 NJK131082:NJL131082 NTG131082:NTH131082 ODC131082:ODD131082 OMY131082:OMZ131082 OWU131082:OWV131082 PGQ131082:PGR131082 PQM131082:PQN131082 QAI131082:QAJ131082 QKE131082:QKF131082 QUA131082:QUB131082 RDW131082:RDX131082 RNS131082:RNT131082 RXO131082:RXP131082 SHK131082:SHL131082 SRG131082:SRH131082 TBC131082:TBD131082 TKY131082:TKZ131082 TUU131082:TUV131082 UEQ131082:UER131082 UOM131082:UON131082 UYI131082:UYJ131082 VIE131082:VIF131082 VSA131082:VSB131082 WBW131082:WBX131082 WLS131082:WLT131082 WVO131082:WVP131082 G131119:H131119 JC131119:JD131119 SY131119:SZ131119 ACU131119:ACV131119 AMQ131119:AMR131119 AWM131119:AWN131119 BGI131119:BGJ131119 BQE131119:BQF131119 CAA131119:CAB131119 CJW131119:CJX131119 CTS131119:CTT131119 DDO131119:DDP131119 DNK131119:DNL131119 DXG131119:DXH131119 EHC131119:EHD131119 EQY131119:EQZ131119 FAU131119:FAV131119 FKQ131119:FKR131119 FUM131119:FUN131119 GEI131119:GEJ131119 GOE131119:GOF131119 GYA131119:GYB131119 HHW131119:HHX131119 HRS131119:HRT131119 IBO131119:IBP131119 ILK131119:ILL131119 IVG131119:IVH131119 JFC131119:JFD131119 JOY131119:JOZ131119 JYU131119:JYV131119 KIQ131119:KIR131119 KSM131119:KSN131119 LCI131119:LCJ131119 LME131119:LMF131119 LWA131119:LWB131119 MFW131119:MFX131119 MPS131119:MPT131119 MZO131119:MZP131119 NJK131119:NJL131119 NTG131119:NTH131119 ODC131119:ODD131119 OMY131119:OMZ131119 OWU131119:OWV131119 PGQ131119:PGR131119 PQM131119:PQN131119 QAI131119:QAJ131119 QKE131119:QKF131119 QUA131119:QUB131119 RDW131119:RDX131119 RNS131119:RNT131119 RXO131119:RXP131119 SHK131119:SHL131119 SRG131119:SRH131119 TBC131119:TBD131119 TKY131119:TKZ131119 TUU131119:TUV131119 UEQ131119:UER131119 UOM131119:UON131119 UYI131119:UYJ131119 VIE131119:VIF131119 VSA131119:VSB131119 WBW131119:WBX131119 WLS131119:WLT131119 WVO131119:WVP131119 G196618:H196618 JC196618:JD196618 SY196618:SZ196618 ACU196618:ACV196618 AMQ196618:AMR196618 AWM196618:AWN196618 BGI196618:BGJ196618 BQE196618:BQF196618 CAA196618:CAB196618 CJW196618:CJX196618 CTS196618:CTT196618 DDO196618:DDP196618 DNK196618:DNL196618 DXG196618:DXH196618 EHC196618:EHD196618 EQY196618:EQZ196618 FAU196618:FAV196618 FKQ196618:FKR196618 FUM196618:FUN196618 GEI196618:GEJ196618 GOE196618:GOF196618 GYA196618:GYB196618 HHW196618:HHX196618 HRS196618:HRT196618 IBO196618:IBP196618 ILK196618:ILL196618 IVG196618:IVH196618 JFC196618:JFD196618 JOY196618:JOZ196618 JYU196618:JYV196618 KIQ196618:KIR196618 KSM196618:KSN196618 LCI196618:LCJ196618 LME196618:LMF196618 LWA196618:LWB196618 MFW196618:MFX196618 MPS196618:MPT196618 MZO196618:MZP196618 NJK196618:NJL196618 NTG196618:NTH196618 ODC196618:ODD196618 OMY196618:OMZ196618 OWU196618:OWV196618 PGQ196618:PGR196618 PQM196618:PQN196618 QAI196618:QAJ196618 QKE196618:QKF196618 QUA196618:QUB196618 RDW196618:RDX196618 RNS196618:RNT196618 RXO196618:RXP196618 SHK196618:SHL196618 SRG196618:SRH196618 TBC196618:TBD196618 TKY196618:TKZ196618 TUU196618:TUV196618 UEQ196618:UER196618 UOM196618:UON196618 UYI196618:UYJ196618 VIE196618:VIF196618 VSA196618:VSB196618 WBW196618:WBX196618 WLS196618:WLT196618 WVO196618:WVP196618 G196655:H196655 JC196655:JD196655 SY196655:SZ196655 ACU196655:ACV196655 AMQ196655:AMR196655 AWM196655:AWN196655 BGI196655:BGJ196655 BQE196655:BQF196655 CAA196655:CAB196655 CJW196655:CJX196655 CTS196655:CTT196655 DDO196655:DDP196655 DNK196655:DNL196655 DXG196655:DXH196655 EHC196655:EHD196655 EQY196655:EQZ196655 FAU196655:FAV196655 FKQ196655:FKR196655 FUM196655:FUN196655 GEI196655:GEJ196655 GOE196655:GOF196655 GYA196655:GYB196655 HHW196655:HHX196655 HRS196655:HRT196655 IBO196655:IBP196655 ILK196655:ILL196655 IVG196655:IVH196655 JFC196655:JFD196655 JOY196655:JOZ196655 JYU196655:JYV196655 KIQ196655:KIR196655 KSM196655:KSN196655 LCI196655:LCJ196655 LME196655:LMF196655 LWA196655:LWB196655 MFW196655:MFX196655 MPS196655:MPT196655 MZO196655:MZP196655 NJK196655:NJL196655 NTG196655:NTH196655 ODC196655:ODD196655 OMY196655:OMZ196655 OWU196655:OWV196655 PGQ196655:PGR196655 PQM196655:PQN196655 QAI196655:QAJ196655 QKE196655:QKF196655 QUA196655:QUB196655 RDW196655:RDX196655 RNS196655:RNT196655 RXO196655:RXP196655 SHK196655:SHL196655 SRG196655:SRH196655 TBC196655:TBD196655 TKY196655:TKZ196655 TUU196655:TUV196655 UEQ196655:UER196655 UOM196655:UON196655 UYI196655:UYJ196655 VIE196655:VIF196655 VSA196655:VSB196655 WBW196655:WBX196655 WLS196655:WLT196655 WVO196655:WVP196655 G262154:H262154 JC262154:JD262154 SY262154:SZ262154 ACU262154:ACV262154 AMQ262154:AMR262154 AWM262154:AWN262154 BGI262154:BGJ262154 BQE262154:BQF262154 CAA262154:CAB262154 CJW262154:CJX262154 CTS262154:CTT262154 DDO262154:DDP262154 DNK262154:DNL262154 DXG262154:DXH262154 EHC262154:EHD262154 EQY262154:EQZ262154 FAU262154:FAV262154 FKQ262154:FKR262154 FUM262154:FUN262154 GEI262154:GEJ262154 GOE262154:GOF262154 GYA262154:GYB262154 HHW262154:HHX262154 HRS262154:HRT262154 IBO262154:IBP262154 ILK262154:ILL262154 IVG262154:IVH262154 JFC262154:JFD262154 JOY262154:JOZ262154 JYU262154:JYV262154 KIQ262154:KIR262154 KSM262154:KSN262154 LCI262154:LCJ262154 LME262154:LMF262154 LWA262154:LWB262154 MFW262154:MFX262154 MPS262154:MPT262154 MZO262154:MZP262154 NJK262154:NJL262154 NTG262154:NTH262154 ODC262154:ODD262154 OMY262154:OMZ262154 OWU262154:OWV262154 PGQ262154:PGR262154 PQM262154:PQN262154 QAI262154:QAJ262154 QKE262154:QKF262154 QUA262154:QUB262154 RDW262154:RDX262154 RNS262154:RNT262154 RXO262154:RXP262154 SHK262154:SHL262154 SRG262154:SRH262154 TBC262154:TBD262154 TKY262154:TKZ262154 TUU262154:TUV262154 UEQ262154:UER262154 UOM262154:UON262154 UYI262154:UYJ262154 VIE262154:VIF262154 VSA262154:VSB262154 WBW262154:WBX262154 WLS262154:WLT262154 WVO262154:WVP262154 G262191:H262191 JC262191:JD262191 SY262191:SZ262191 ACU262191:ACV262191 AMQ262191:AMR262191 AWM262191:AWN262191 BGI262191:BGJ262191 BQE262191:BQF262191 CAA262191:CAB262191 CJW262191:CJX262191 CTS262191:CTT262191 DDO262191:DDP262191 DNK262191:DNL262191 DXG262191:DXH262191 EHC262191:EHD262191 EQY262191:EQZ262191 FAU262191:FAV262191 FKQ262191:FKR262191 FUM262191:FUN262191 GEI262191:GEJ262191 GOE262191:GOF262191 GYA262191:GYB262191 HHW262191:HHX262191 HRS262191:HRT262191 IBO262191:IBP262191 ILK262191:ILL262191 IVG262191:IVH262191 JFC262191:JFD262191 JOY262191:JOZ262191 JYU262191:JYV262191 KIQ262191:KIR262191 KSM262191:KSN262191 LCI262191:LCJ262191 LME262191:LMF262191 LWA262191:LWB262191 MFW262191:MFX262191 MPS262191:MPT262191 MZO262191:MZP262191 NJK262191:NJL262191 NTG262191:NTH262191 ODC262191:ODD262191 OMY262191:OMZ262191 OWU262191:OWV262191 PGQ262191:PGR262191 PQM262191:PQN262191 QAI262191:QAJ262191 QKE262191:QKF262191 QUA262191:QUB262191 RDW262191:RDX262191 RNS262191:RNT262191 RXO262191:RXP262191 SHK262191:SHL262191 SRG262191:SRH262191 TBC262191:TBD262191 TKY262191:TKZ262191 TUU262191:TUV262191 UEQ262191:UER262191 UOM262191:UON262191 UYI262191:UYJ262191 VIE262191:VIF262191 VSA262191:VSB262191 WBW262191:WBX262191 WLS262191:WLT262191 WVO262191:WVP262191 G327690:H327690 JC327690:JD327690 SY327690:SZ327690 ACU327690:ACV327690 AMQ327690:AMR327690 AWM327690:AWN327690 BGI327690:BGJ327690 BQE327690:BQF327690 CAA327690:CAB327690 CJW327690:CJX327690 CTS327690:CTT327690 DDO327690:DDP327690 DNK327690:DNL327690 DXG327690:DXH327690 EHC327690:EHD327690 EQY327690:EQZ327690 FAU327690:FAV327690 FKQ327690:FKR327690 FUM327690:FUN327690 GEI327690:GEJ327690 GOE327690:GOF327690 GYA327690:GYB327690 HHW327690:HHX327690 HRS327690:HRT327690 IBO327690:IBP327690 ILK327690:ILL327690 IVG327690:IVH327690 JFC327690:JFD327690 JOY327690:JOZ327690 JYU327690:JYV327690 KIQ327690:KIR327690 KSM327690:KSN327690 LCI327690:LCJ327690 LME327690:LMF327690 LWA327690:LWB327690 MFW327690:MFX327690 MPS327690:MPT327690 MZO327690:MZP327690 NJK327690:NJL327690 NTG327690:NTH327690 ODC327690:ODD327690 OMY327690:OMZ327690 OWU327690:OWV327690 PGQ327690:PGR327690 PQM327690:PQN327690 QAI327690:QAJ327690 QKE327690:QKF327690 QUA327690:QUB327690 RDW327690:RDX327690 RNS327690:RNT327690 RXO327690:RXP327690 SHK327690:SHL327690 SRG327690:SRH327690 TBC327690:TBD327690 TKY327690:TKZ327690 TUU327690:TUV327690 UEQ327690:UER327690 UOM327690:UON327690 UYI327690:UYJ327690 VIE327690:VIF327690 VSA327690:VSB327690 WBW327690:WBX327690 WLS327690:WLT327690 WVO327690:WVP327690 G327727:H327727 JC327727:JD327727 SY327727:SZ327727 ACU327727:ACV327727 AMQ327727:AMR327727 AWM327727:AWN327727 BGI327727:BGJ327727 BQE327727:BQF327727 CAA327727:CAB327727 CJW327727:CJX327727 CTS327727:CTT327727 DDO327727:DDP327727 DNK327727:DNL327727 DXG327727:DXH327727 EHC327727:EHD327727 EQY327727:EQZ327727 FAU327727:FAV327727 FKQ327727:FKR327727 FUM327727:FUN327727 GEI327727:GEJ327727 GOE327727:GOF327727 GYA327727:GYB327727 HHW327727:HHX327727 HRS327727:HRT327727 IBO327727:IBP327727 ILK327727:ILL327727 IVG327727:IVH327727 JFC327727:JFD327727 JOY327727:JOZ327727 JYU327727:JYV327727 KIQ327727:KIR327727 KSM327727:KSN327727 LCI327727:LCJ327727 LME327727:LMF327727 LWA327727:LWB327727 MFW327727:MFX327727 MPS327727:MPT327727 MZO327727:MZP327727 NJK327727:NJL327727 NTG327727:NTH327727 ODC327727:ODD327727 OMY327727:OMZ327727 OWU327727:OWV327727 PGQ327727:PGR327727 PQM327727:PQN327727 QAI327727:QAJ327727 QKE327727:QKF327727 QUA327727:QUB327727 RDW327727:RDX327727 RNS327727:RNT327727 RXO327727:RXP327727 SHK327727:SHL327727 SRG327727:SRH327727 TBC327727:TBD327727 TKY327727:TKZ327727 TUU327727:TUV327727 UEQ327727:UER327727 UOM327727:UON327727 UYI327727:UYJ327727 VIE327727:VIF327727 VSA327727:VSB327727 WBW327727:WBX327727 WLS327727:WLT327727 WVO327727:WVP327727 G393226:H393226 JC393226:JD393226 SY393226:SZ393226 ACU393226:ACV393226 AMQ393226:AMR393226 AWM393226:AWN393226 BGI393226:BGJ393226 BQE393226:BQF393226 CAA393226:CAB393226 CJW393226:CJX393226 CTS393226:CTT393226 DDO393226:DDP393226 DNK393226:DNL393226 DXG393226:DXH393226 EHC393226:EHD393226 EQY393226:EQZ393226 FAU393226:FAV393226 FKQ393226:FKR393226 FUM393226:FUN393226 GEI393226:GEJ393226 GOE393226:GOF393226 GYA393226:GYB393226 HHW393226:HHX393226 HRS393226:HRT393226 IBO393226:IBP393226 ILK393226:ILL393226 IVG393226:IVH393226 JFC393226:JFD393226 JOY393226:JOZ393226 JYU393226:JYV393226 KIQ393226:KIR393226 KSM393226:KSN393226 LCI393226:LCJ393226 LME393226:LMF393226 LWA393226:LWB393226 MFW393226:MFX393226 MPS393226:MPT393226 MZO393226:MZP393226 NJK393226:NJL393226 NTG393226:NTH393226 ODC393226:ODD393226 OMY393226:OMZ393226 OWU393226:OWV393226 PGQ393226:PGR393226 PQM393226:PQN393226 QAI393226:QAJ393226 QKE393226:QKF393226 QUA393226:QUB393226 RDW393226:RDX393226 RNS393226:RNT393226 RXO393226:RXP393226 SHK393226:SHL393226 SRG393226:SRH393226 TBC393226:TBD393226 TKY393226:TKZ393226 TUU393226:TUV393226 UEQ393226:UER393226 UOM393226:UON393226 UYI393226:UYJ393226 VIE393226:VIF393226 VSA393226:VSB393226 WBW393226:WBX393226 WLS393226:WLT393226 WVO393226:WVP393226 G393263:H393263 JC393263:JD393263 SY393263:SZ393263 ACU393263:ACV393263 AMQ393263:AMR393263 AWM393263:AWN393263 BGI393263:BGJ393263 BQE393263:BQF393263 CAA393263:CAB393263 CJW393263:CJX393263 CTS393263:CTT393263 DDO393263:DDP393263 DNK393263:DNL393263 DXG393263:DXH393263 EHC393263:EHD393263 EQY393263:EQZ393263 FAU393263:FAV393263 FKQ393263:FKR393263 FUM393263:FUN393263 GEI393263:GEJ393263 GOE393263:GOF393263 GYA393263:GYB393263 HHW393263:HHX393263 HRS393263:HRT393263 IBO393263:IBP393263 ILK393263:ILL393263 IVG393263:IVH393263 JFC393263:JFD393263 JOY393263:JOZ393263 JYU393263:JYV393263 KIQ393263:KIR393263 KSM393263:KSN393263 LCI393263:LCJ393263 LME393263:LMF393263 LWA393263:LWB393263 MFW393263:MFX393263 MPS393263:MPT393263 MZO393263:MZP393263 NJK393263:NJL393263 NTG393263:NTH393263 ODC393263:ODD393263 OMY393263:OMZ393263 OWU393263:OWV393263 PGQ393263:PGR393263 PQM393263:PQN393263 QAI393263:QAJ393263 QKE393263:QKF393263 QUA393263:QUB393263 RDW393263:RDX393263 RNS393263:RNT393263 RXO393263:RXP393263 SHK393263:SHL393263 SRG393263:SRH393263 TBC393263:TBD393263 TKY393263:TKZ393263 TUU393263:TUV393263 UEQ393263:UER393263 UOM393263:UON393263 UYI393263:UYJ393263 VIE393263:VIF393263 VSA393263:VSB393263 WBW393263:WBX393263 WLS393263:WLT393263 WVO393263:WVP393263 G458762:H458762 JC458762:JD458762 SY458762:SZ458762 ACU458762:ACV458762 AMQ458762:AMR458762 AWM458762:AWN458762 BGI458762:BGJ458762 BQE458762:BQF458762 CAA458762:CAB458762 CJW458762:CJX458762 CTS458762:CTT458762 DDO458762:DDP458762 DNK458762:DNL458762 DXG458762:DXH458762 EHC458762:EHD458762 EQY458762:EQZ458762 FAU458762:FAV458762 FKQ458762:FKR458762 FUM458762:FUN458762 GEI458762:GEJ458762 GOE458762:GOF458762 GYA458762:GYB458762 HHW458762:HHX458762 HRS458762:HRT458762 IBO458762:IBP458762 ILK458762:ILL458762 IVG458762:IVH458762 JFC458762:JFD458762 JOY458762:JOZ458762 JYU458762:JYV458762 KIQ458762:KIR458762 KSM458762:KSN458762 LCI458762:LCJ458762 LME458762:LMF458762 LWA458762:LWB458762 MFW458762:MFX458762 MPS458762:MPT458762 MZO458762:MZP458762 NJK458762:NJL458762 NTG458762:NTH458762 ODC458762:ODD458762 OMY458762:OMZ458762 OWU458762:OWV458762 PGQ458762:PGR458762 PQM458762:PQN458762 QAI458762:QAJ458762 QKE458762:QKF458762 QUA458762:QUB458762 RDW458762:RDX458762 RNS458762:RNT458762 RXO458762:RXP458762 SHK458762:SHL458762 SRG458762:SRH458762 TBC458762:TBD458762 TKY458762:TKZ458762 TUU458762:TUV458762 UEQ458762:UER458762 UOM458762:UON458762 UYI458762:UYJ458762 VIE458762:VIF458762 VSA458762:VSB458762 WBW458762:WBX458762 WLS458762:WLT458762 WVO458762:WVP458762 G458799:H458799 JC458799:JD458799 SY458799:SZ458799 ACU458799:ACV458799 AMQ458799:AMR458799 AWM458799:AWN458799 BGI458799:BGJ458799 BQE458799:BQF458799 CAA458799:CAB458799 CJW458799:CJX458799 CTS458799:CTT458799 DDO458799:DDP458799 DNK458799:DNL458799 DXG458799:DXH458799 EHC458799:EHD458799 EQY458799:EQZ458799 FAU458799:FAV458799 FKQ458799:FKR458799 FUM458799:FUN458799 GEI458799:GEJ458799 GOE458799:GOF458799 GYA458799:GYB458799 HHW458799:HHX458799 HRS458799:HRT458799 IBO458799:IBP458799 ILK458799:ILL458799 IVG458799:IVH458799 JFC458799:JFD458799 JOY458799:JOZ458799 JYU458799:JYV458799 KIQ458799:KIR458799 KSM458799:KSN458799 LCI458799:LCJ458799 LME458799:LMF458799 LWA458799:LWB458799 MFW458799:MFX458799 MPS458799:MPT458799 MZO458799:MZP458799 NJK458799:NJL458799 NTG458799:NTH458799 ODC458799:ODD458799 OMY458799:OMZ458799 OWU458799:OWV458799 PGQ458799:PGR458799 PQM458799:PQN458799 QAI458799:QAJ458799 QKE458799:QKF458799 QUA458799:QUB458799 RDW458799:RDX458799 RNS458799:RNT458799 RXO458799:RXP458799 SHK458799:SHL458799 SRG458799:SRH458799 TBC458799:TBD458799 TKY458799:TKZ458799 TUU458799:TUV458799 UEQ458799:UER458799 UOM458799:UON458799 UYI458799:UYJ458799 VIE458799:VIF458799 VSA458799:VSB458799 WBW458799:WBX458799 WLS458799:WLT458799 WVO458799:WVP458799 G524298:H524298 JC524298:JD524298 SY524298:SZ524298 ACU524298:ACV524298 AMQ524298:AMR524298 AWM524298:AWN524298 BGI524298:BGJ524298 BQE524298:BQF524298 CAA524298:CAB524298 CJW524298:CJX524298 CTS524298:CTT524298 DDO524298:DDP524298 DNK524298:DNL524298 DXG524298:DXH524298 EHC524298:EHD524298 EQY524298:EQZ524298 FAU524298:FAV524298 FKQ524298:FKR524298 FUM524298:FUN524298 GEI524298:GEJ524298 GOE524298:GOF524298 GYA524298:GYB524298 HHW524298:HHX524298 HRS524298:HRT524298 IBO524298:IBP524298 ILK524298:ILL524298 IVG524298:IVH524298 JFC524298:JFD524298 JOY524298:JOZ524298 JYU524298:JYV524298 KIQ524298:KIR524298 KSM524298:KSN524298 LCI524298:LCJ524298 LME524298:LMF524298 LWA524298:LWB524298 MFW524298:MFX524298 MPS524298:MPT524298 MZO524298:MZP524298 NJK524298:NJL524298 NTG524298:NTH524298 ODC524298:ODD524298 OMY524298:OMZ524298 OWU524298:OWV524298 PGQ524298:PGR524298 PQM524298:PQN524298 QAI524298:QAJ524298 QKE524298:QKF524298 QUA524298:QUB524298 RDW524298:RDX524298 RNS524298:RNT524298 RXO524298:RXP524298 SHK524298:SHL524298 SRG524298:SRH524298 TBC524298:TBD524298 TKY524298:TKZ524298 TUU524298:TUV524298 UEQ524298:UER524298 UOM524298:UON524298 UYI524298:UYJ524298 VIE524298:VIF524298 VSA524298:VSB524298 WBW524298:WBX524298 WLS524298:WLT524298 WVO524298:WVP524298 G524335:H524335 JC524335:JD524335 SY524335:SZ524335 ACU524335:ACV524335 AMQ524335:AMR524335 AWM524335:AWN524335 BGI524335:BGJ524335 BQE524335:BQF524335 CAA524335:CAB524335 CJW524335:CJX524335 CTS524335:CTT524335 DDO524335:DDP524335 DNK524335:DNL524335 DXG524335:DXH524335 EHC524335:EHD524335 EQY524335:EQZ524335 FAU524335:FAV524335 FKQ524335:FKR524335 FUM524335:FUN524335 GEI524335:GEJ524335 GOE524335:GOF524335 GYA524335:GYB524335 HHW524335:HHX524335 HRS524335:HRT524335 IBO524335:IBP524335 ILK524335:ILL524335 IVG524335:IVH524335 JFC524335:JFD524335 JOY524335:JOZ524335 JYU524335:JYV524335 KIQ524335:KIR524335 KSM524335:KSN524335 LCI524335:LCJ524335 LME524335:LMF524335 LWA524335:LWB524335 MFW524335:MFX524335 MPS524335:MPT524335 MZO524335:MZP524335 NJK524335:NJL524335 NTG524335:NTH524335 ODC524335:ODD524335 OMY524335:OMZ524335 OWU524335:OWV524335 PGQ524335:PGR524335 PQM524335:PQN524335 QAI524335:QAJ524335 QKE524335:QKF524335 QUA524335:QUB524335 RDW524335:RDX524335 RNS524335:RNT524335 RXO524335:RXP524335 SHK524335:SHL524335 SRG524335:SRH524335 TBC524335:TBD524335 TKY524335:TKZ524335 TUU524335:TUV524335 UEQ524335:UER524335 UOM524335:UON524335 UYI524335:UYJ524335 VIE524335:VIF524335 VSA524335:VSB524335 WBW524335:WBX524335 WLS524335:WLT524335 WVO524335:WVP524335 G589834:H589834 JC589834:JD589834 SY589834:SZ589834 ACU589834:ACV589834 AMQ589834:AMR589834 AWM589834:AWN589834 BGI589834:BGJ589834 BQE589834:BQF589834 CAA589834:CAB589834 CJW589834:CJX589834 CTS589834:CTT589834 DDO589834:DDP589834 DNK589834:DNL589834 DXG589834:DXH589834 EHC589834:EHD589834 EQY589834:EQZ589834 FAU589834:FAV589834 FKQ589834:FKR589834 FUM589834:FUN589834 GEI589834:GEJ589834 GOE589834:GOF589834 GYA589834:GYB589834 HHW589834:HHX589834 HRS589834:HRT589834 IBO589834:IBP589834 ILK589834:ILL589834 IVG589834:IVH589834 JFC589834:JFD589834 JOY589834:JOZ589834 JYU589834:JYV589834 KIQ589834:KIR589834 KSM589834:KSN589834 LCI589834:LCJ589834 LME589834:LMF589834 LWA589834:LWB589834 MFW589834:MFX589834 MPS589834:MPT589834 MZO589834:MZP589834 NJK589834:NJL589834 NTG589834:NTH589834 ODC589834:ODD589834 OMY589834:OMZ589834 OWU589834:OWV589834 PGQ589834:PGR589834 PQM589834:PQN589834 QAI589834:QAJ589834 QKE589834:QKF589834 QUA589834:QUB589834 RDW589834:RDX589834 RNS589834:RNT589834 RXO589834:RXP589834 SHK589834:SHL589834 SRG589834:SRH589834 TBC589834:TBD589834 TKY589834:TKZ589834 TUU589834:TUV589834 UEQ589834:UER589834 UOM589834:UON589834 UYI589834:UYJ589834 VIE589834:VIF589834 VSA589834:VSB589834 WBW589834:WBX589834 WLS589834:WLT589834 WVO589834:WVP589834 G589871:H589871 JC589871:JD589871 SY589871:SZ589871 ACU589871:ACV589871 AMQ589871:AMR589871 AWM589871:AWN589871 BGI589871:BGJ589871 BQE589871:BQF589871 CAA589871:CAB589871 CJW589871:CJX589871 CTS589871:CTT589871 DDO589871:DDP589871 DNK589871:DNL589871 DXG589871:DXH589871 EHC589871:EHD589871 EQY589871:EQZ589871 FAU589871:FAV589871 FKQ589871:FKR589871 FUM589871:FUN589871 GEI589871:GEJ589871 GOE589871:GOF589871 GYA589871:GYB589871 HHW589871:HHX589871 HRS589871:HRT589871 IBO589871:IBP589871 ILK589871:ILL589871 IVG589871:IVH589871 JFC589871:JFD589871 JOY589871:JOZ589871 JYU589871:JYV589871 KIQ589871:KIR589871 KSM589871:KSN589871 LCI589871:LCJ589871 LME589871:LMF589871 LWA589871:LWB589871 MFW589871:MFX589871 MPS589871:MPT589871 MZO589871:MZP589871 NJK589871:NJL589871 NTG589871:NTH589871 ODC589871:ODD589871 OMY589871:OMZ589871 OWU589871:OWV589871 PGQ589871:PGR589871 PQM589871:PQN589871 QAI589871:QAJ589871 QKE589871:QKF589871 QUA589871:QUB589871 RDW589871:RDX589871 RNS589871:RNT589871 RXO589871:RXP589871 SHK589871:SHL589871 SRG589871:SRH589871 TBC589871:TBD589871 TKY589871:TKZ589871 TUU589871:TUV589871 UEQ589871:UER589871 UOM589871:UON589871 UYI589871:UYJ589871 VIE589871:VIF589871 VSA589871:VSB589871 WBW589871:WBX589871 WLS589871:WLT589871 WVO589871:WVP589871 G655370:H655370 JC655370:JD655370 SY655370:SZ655370 ACU655370:ACV655370 AMQ655370:AMR655370 AWM655370:AWN655370 BGI655370:BGJ655370 BQE655370:BQF655370 CAA655370:CAB655370 CJW655370:CJX655370 CTS655370:CTT655370 DDO655370:DDP655370 DNK655370:DNL655370 DXG655370:DXH655370 EHC655370:EHD655370 EQY655370:EQZ655370 FAU655370:FAV655370 FKQ655370:FKR655370 FUM655370:FUN655370 GEI655370:GEJ655370 GOE655370:GOF655370 GYA655370:GYB655370 HHW655370:HHX655370 HRS655370:HRT655370 IBO655370:IBP655370 ILK655370:ILL655370 IVG655370:IVH655370 JFC655370:JFD655370 JOY655370:JOZ655370 JYU655370:JYV655370 KIQ655370:KIR655370 KSM655370:KSN655370 LCI655370:LCJ655370 LME655370:LMF655370 LWA655370:LWB655370 MFW655370:MFX655370 MPS655370:MPT655370 MZO655370:MZP655370 NJK655370:NJL655370 NTG655370:NTH655370 ODC655370:ODD655370 OMY655370:OMZ655370 OWU655370:OWV655370 PGQ655370:PGR655370 PQM655370:PQN655370 QAI655370:QAJ655370 QKE655370:QKF655370 QUA655370:QUB655370 RDW655370:RDX655370 RNS655370:RNT655370 RXO655370:RXP655370 SHK655370:SHL655370 SRG655370:SRH655370 TBC655370:TBD655370 TKY655370:TKZ655370 TUU655370:TUV655370 UEQ655370:UER655370 UOM655370:UON655370 UYI655370:UYJ655370 VIE655370:VIF655370 VSA655370:VSB655370 WBW655370:WBX655370 WLS655370:WLT655370 WVO655370:WVP655370 G655407:H655407 JC655407:JD655407 SY655407:SZ655407 ACU655407:ACV655407 AMQ655407:AMR655407 AWM655407:AWN655407 BGI655407:BGJ655407 BQE655407:BQF655407 CAA655407:CAB655407 CJW655407:CJX655407 CTS655407:CTT655407 DDO655407:DDP655407 DNK655407:DNL655407 DXG655407:DXH655407 EHC655407:EHD655407 EQY655407:EQZ655407 FAU655407:FAV655407 FKQ655407:FKR655407 FUM655407:FUN655407 GEI655407:GEJ655407 GOE655407:GOF655407 GYA655407:GYB655407 HHW655407:HHX655407 HRS655407:HRT655407 IBO655407:IBP655407 ILK655407:ILL655407 IVG655407:IVH655407 JFC655407:JFD655407 JOY655407:JOZ655407 JYU655407:JYV655407 KIQ655407:KIR655407 KSM655407:KSN655407 LCI655407:LCJ655407 LME655407:LMF655407 LWA655407:LWB655407 MFW655407:MFX655407 MPS655407:MPT655407 MZO655407:MZP655407 NJK655407:NJL655407 NTG655407:NTH655407 ODC655407:ODD655407 OMY655407:OMZ655407 OWU655407:OWV655407 PGQ655407:PGR655407 PQM655407:PQN655407 QAI655407:QAJ655407 QKE655407:QKF655407 QUA655407:QUB655407 RDW655407:RDX655407 RNS655407:RNT655407 RXO655407:RXP655407 SHK655407:SHL655407 SRG655407:SRH655407 TBC655407:TBD655407 TKY655407:TKZ655407 TUU655407:TUV655407 UEQ655407:UER655407 UOM655407:UON655407 UYI655407:UYJ655407 VIE655407:VIF655407 VSA655407:VSB655407 WBW655407:WBX655407 WLS655407:WLT655407 WVO655407:WVP655407 G720906:H720906 JC720906:JD720906 SY720906:SZ720906 ACU720906:ACV720906 AMQ720906:AMR720906 AWM720906:AWN720906 BGI720906:BGJ720906 BQE720906:BQF720906 CAA720906:CAB720906 CJW720906:CJX720906 CTS720906:CTT720906 DDO720906:DDP720906 DNK720906:DNL720906 DXG720906:DXH720906 EHC720906:EHD720906 EQY720906:EQZ720906 FAU720906:FAV720906 FKQ720906:FKR720906 FUM720906:FUN720906 GEI720906:GEJ720906 GOE720906:GOF720906 GYA720906:GYB720906 HHW720906:HHX720906 HRS720906:HRT720906 IBO720906:IBP720906 ILK720906:ILL720906 IVG720906:IVH720906 JFC720906:JFD720906 JOY720906:JOZ720906 JYU720906:JYV720906 KIQ720906:KIR720906 KSM720906:KSN720906 LCI720906:LCJ720906 LME720906:LMF720906 LWA720906:LWB720906 MFW720906:MFX720906 MPS720906:MPT720906 MZO720906:MZP720906 NJK720906:NJL720906 NTG720906:NTH720906 ODC720906:ODD720906 OMY720906:OMZ720906 OWU720906:OWV720906 PGQ720906:PGR720906 PQM720906:PQN720906 QAI720906:QAJ720906 QKE720906:QKF720906 QUA720906:QUB720906 RDW720906:RDX720906 RNS720906:RNT720906 RXO720906:RXP720906 SHK720906:SHL720906 SRG720906:SRH720906 TBC720906:TBD720906 TKY720906:TKZ720906 TUU720906:TUV720906 UEQ720906:UER720906 UOM720906:UON720906 UYI720906:UYJ720906 VIE720906:VIF720906 VSA720906:VSB720906 WBW720906:WBX720906 WLS720906:WLT720906 WVO720906:WVP720906 G720943:H720943 JC720943:JD720943 SY720943:SZ720943 ACU720943:ACV720943 AMQ720943:AMR720943 AWM720943:AWN720943 BGI720943:BGJ720943 BQE720943:BQF720943 CAA720943:CAB720943 CJW720943:CJX720943 CTS720943:CTT720943 DDO720943:DDP720943 DNK720943:DNL720943 DXG720943:DXH720943 EHC720943:EHD720943 EQY720943:EQZ720943 FAU720943:FAV720943 FKQ720943:FKR720943 FUM720943:FUN720943 GEI720943:GEJ720943 GOE720943:GOF720943 GYA720943:GYB720943 HHW720943:HHX720943 HRS720943:HRT720943 IBO720943:IBP720943 ILK720943:ILL720943 IVG720943:IVH720943 JFC720943:JFD720943 JOY720943:JOZ720943 JYU720943:JYV720943 KIQ720943:KIR720943 KSM720943:KSN720943 LCI720943:LCJ720943 LME720943:LMF720943 LWA720943:LWB720943 MFW720943:MFX720943 MPS720943:MPT720943 MZO720943:MZP720943 NJK720943:NJL720943 NTG720943:NTH720943 ODC720943:ODD720943 OMY720943:OMZ720943 OWU720943:OWV720943 PGQ720943:PGR720943 PQM720943:PQN720943 QAI720943:QAJ720943 QKE720943:QKF720943 QUA720943:QUB720943 RDW720943:RDX720943 RNS720943:RNT720943 RXO720943:RXP720943 SHK720943:SHL720943 SRG720943:SRH720943 TBC720943:TBD720943 TKY720943:TKZ720943 TUU720943:TUV720943 UEQ720943:UER720943 UOM720943:UON720943 UYI720943:UYJ720943 VIE720943:VIF720943 VSA720943:VSB720943 WBW720943:WBX720943 WLS720943:WLT720943 WVO720943:WVP720943 G786442:H786442 JC786442:JD786442 SY786442:SZ786442 ACU786442:ACV786442 AMQ786442:AMR786442 AWM786442:AWN786442 BGI786442:BGJ786442 BQE786442:BQF786442 CAA786442:CAB786442 CJW786442:CJX786442 CTS786442:CTT786442 DDO786442:DDP786442 DNK786442:DNL786442 DXG786442:DXH786442 EHC786442:EHD786442 EQY786442:EQZ786442 FAU786442:FAV786442 FKQ786442:FKR786442 FUM786442:FUN786442 GEI786442:GEJ786442 GOE786442:GOF786442 GYA786442:GYB786442 HHW786442:HHX786442 HRS786442:HRT786442 IBO786442:IBP786442 ILK786442:ILL786442 IVG786442:IVH786442 JFC786442:JFD786442 JOY786442:JOZ786442 JYU786442:JYV786442 KIQ786442:KIR786442 KSM786442:KSN786442 LCI786442:LCJ786442 LME786442:LMF786442 LWA786442:LWB786442 MFW786442:MFX786442 MPS786442:MPT786442 MZO786442:MZP786442 NJK786442:NJL786442 NTG786442:NTH786442 ODC786442:ODD786442 OMY786442:OMZ786442 OWU786442:OWV786442 PGQ786442:PGR786442 PQM786442:PQN786442 QAI786442:QAJ786442 QKE786442:QKF786442 QUA786442:QUB786442 RDW786442:RDX786442 RNS786442:RNT786442 RXO786442:RXP786442 SHK786442:SHL786442 SRG786442:SRH786442 TBC786442:TBD786442 TKY786442:TKZ786442 TUU786442:TUV786442 UEQ786442:UER786442 UOM786442:UON786442 UYI786442:UYJ786442 VIE786442:VIF786442 VSA786442:VSB786442 WBW786442:WBX786442 WLS786442:WLT786442 WVO786442:WVP786442 G786479:H786479 JC786479:JD786479 SY786479:SZ786479 ACU786479:ACV786479 AMQ786479:AMR786479 AWM786479:AWN786479 BGI786479:BGJ786479 BQE786479:BQF786479 CAA786479:CAB786479 CJW786479:CJX786479 CTS786479:CTT786479 DDO786479:DDP786479 DNK786479:DNL786479 DXG786479:DXH786479 EHC786479:EHD786479 EQY786479:EQZ786479 FAU786479:FAV786479 FKQ786479:FKR786479 FUM786479:FUN786479 GEI786479:GEJ786479 GOE786479:GOF786479 GYA786479:GYB786479 HHW786479:HHX786479 HRS786479:HRT786479 IBO786479:IBP786479 ILK786479:ILL786479 IVG786479:IVH786479 JFC786479:JFD786479 JOY786479:JOZ786479 JYU786479:JYV786479 KIQ786479:KIR786479 KSM786479:KSN786479 LCI786479:LCJ786479 LME786479:LMF786479 LWA786479:LWB786479 MFW786479:MFX786479 MPS786479:MPT786479 MZO786479:MZP786479 NJK786479:NJL786479 NTG786479:NTH786479 ODC786479:ODD786479 OMY786479:OMZ786479 OWU786479:OWV786479 PGQ786479:PGR786479 PQM786479:PQN786479 QAI786479:QAJ786479 QKE786479:QKF786479 QUA786479:QUB786479 RDW786479:RDX786479 RNS786479:RNT786479 RXO786479:RXP786479 SHK786479:SHL786479 SRG786479:SRH786479 TBC786479:TBD786479 TKY786479:TKZ786479 TUU786479:TUV786479 UEQ786479:UER786479 UOM786479:UON786479 UYI786479:UYJ786479 VIE786479:VIF786479 VSA786479:VSB786479 WBW786479:WBX786479 WLS786479:WLT786479 WVO786479:WVP786479 G851978:H851978 JC851978:JD851978 SY851978:SZ851978 ACU851978:ACV851978 AMQ851978:AMR851978 AWM851978:AWN851978 BGI851978:BGJ851978 BQE851978:BQF851978 CAA851978:CAB851978 CJW851978:CJX851978 CTS851978:CTT851978 DDO851978:DDP851978 DNK851978:DNL851978 DXG851978:DXH851978 EHC851978:EHD851978 EQY851978:EQZ851978 FAU851978:FAV851978 FKQ851978:FKR851978 FUM851978:FUN851978 GEI851978:GEJ851978 GOE851978:GOF851978 GYA851978:GYB851978 HHW851978:HHX851978 HRS851978:HRT851978 IBO851978:IBP851978 ILK851978:ILL851978 IVG851978:IVH851978 JFC851978:JFD851978 JOY851978:JOZ851978 JYU851978:JYV851978 KIQ851978:KIR851978 KSM851978:KSN851978 LCI851978:LCJ851978 LME851978:LMF851978 LWA851978:LWB851978 MFW851978:MFX851978 MPS851978:MPT851978 MZO851978:MZP851978 NJK851978:NJL851978 NTG851978:NTH851978 ODC851978:ODD851978 OMY851978:OMZ851978 OWU851978:OWV851978 PGQ851978:PGR851978 PQM851978:PQN851978 QAI851978:QAJ851978 QKE851978:QKF851978 QUA851978:QUB851978 RDW851978:RDX851978 RNS851978:RNT851978 RXO851978:RXP851978 SHK851978:SHL851978 SRG851978:SRH851978 TBC851978:TBD851978 TKY851978:TKZ851978 TUU851978:TUV851978 UEQ851978:UER851978 UOM851978:UON851978 UYI851978:UYJ851978 VIE851978:VIF851978 VSA851978:VSB851978 WBW851978:WBX851978 WLS851978:WLT851978 WVO851978:WVP851978 G852015:H852015 JC852015:JD852015 SY852015:SZ852015 ACU852015:ACV852015 AMQ852015:AMR852015 AWM852015:AWN852015 BGI852015:BGJ852015 BQE852015:BQF852015 CAA852015:CAB852015 CJW852015:CJX852015 CTS852015:CTT852015 DDO852015:DDP852015 DNK852015:DNL852015 DXG852015:DXH852015 EHC852015:EHD852015 EQY852015:EQZ852015 FAU852015:FAV852015 FKQ852015:FKR852015 FUM852015:FUN852015 GEI852015:GEJ852015 GOE852015:GOF852015 GYA852015:GYB852015 HHW852015:HHX852015 HRS852015:HRT852015 IBO852015:IBP852015 ILK852015:ILL852015 IVG852015:IVH852015 JFC852015:JFD852015 JOY852015:JOZ852015 JYU852015:JYV852015 KIQ852015:KIR852015 KSM852015:KSN852015 LCI852015:LCJ852015 LME852015:LMF852015 LWA852015:LWB852015 MFW852015:MFX852015 MPS852015:MPT852015 MZO852015:MZP852015 NJK852015:NJL852015 NTG852015:NTH852015 ODC852015:ODD852015 OMY852015:OMZ852015 OWU852015:OWV852015 PGQ852015:PGR852015 PQM852015:PQN852015 QAI852015:QAJ852015 QKE852015:QKF852015 QUA852015:QUB852015 RDW852015:RDX852015 RNS852015:RNT852015 RXO852015:RXP852015 SHK852015:SHL852015 SRG852015:SRH852015 TBC852015:TBD852015 TKY852015:TKZ852015 TUU852015:TUV852015 UEQ852015:UER852015 UOM852015:UON852015 UYI852015:UYJ852015 VIE852015:VIF852015 VSA852015:VSB852015 WBW852015:WBX852015 WLS852015:WLT852015 WVO852015:WVP852015 G917514:H917514 JC917514:JD917514 SY917514:SZ917514 ACU917514:ACV917514 AMQ917514:AMR917514 AWM917514:AWN917514 BGI917514:BGJ917514 BQE917514:BQF917514 CAA917514:CAB917514 CJW917514:CJX917514 CTS917514:CTT917514 DDO917514:DDP917514 DNK917514:DNL917514 DXG917514:DXH917514 EHC917514:EHD917514 EQY917514:EQZ917514 FAU917514:FAV917514 FKQ917514:FKR917514 FUM917514:FUN917514 GEI917514:GEJ917514 GOE917514:GOF917514 GYA917514:GYB917514 HHW917514:HHX917514 HRS917514:HRT917514 IBO917514:IBP917514 ILK917514:ILL917514 IVG917514:IVH917514 JFC917514:JFD917514 JOY917514:JOZ917514 JYU917514:JYV917514 KIQ917514:KIR917514 KSM917514:KSN917514 LCI917514:LCJ917514 LME917514:LMF917514 LWA917514:LWB917514 MFW917514:MFX917514 MPS917514:MPT917514 MZO917514:MZP917514 NJK917514:NJL917514 NTG917514:NTH917514 ODC917514:ODD917514 OMY917514:OMZ917514 OWU917514:OWV917514 PGQ917514:PGR917514 PQM917514:PQN917514 QAI917514:QAJ917514 QKE917514:QKF917514 QUA917514:QUB917514 RDW917514:RDX917514 RNS917514:RNT917514 RXO917514:RXP917514 SHK917514:SHL917514 SRG917514:SRH917514 TBC917514:TBD917514 TKY917514:TKZ917514 TUU917514:TUV917514 UEQ917514:UER917514 UOM917514:UON917514 UYI917514:UYJ917514 VIE917514:VIF917514 VSA917514:VSB917514 WBW917514:WBX917514 WLS917514:WLT917514 WVO917514:WVP917514 G917551:H917551 JC917551:JD917551 SY917551:SZ917551 ACU917551:ACV917551 AMQ917551:AMR917551 AWM917551:AWN917551 BGI917551:BGJ917551 BQE917551:BQF917551 CAA917551:CAB917551 CJW917551:CJX917551 CTS917551:CTT917551 DDO917551:DDP917551 DNK917551:DNL917551 DXG917551:DXH917551 EHC917551:EHD917551 EQY917551:EQZ917551 FAU917551:FAV917551 FKQ917551:FKR917551 FUM917551:FUN917551 GEI917551:GEJ917551 GOE917551:GOF917551 GYA917551:GYB917551 HHW917551:HHX917551 HRS917551:HRT917551 IBO917551:IBP917551 ILK917551:ILL917551 IVG917551:IVH917551 JFC917551:JFD917551 JOY917551:JOZ917551 JYU917551:JYV917551 KIQ917551:KIR917551 KSM917551:KSN917551 LCI917551:LCJ917551 LME917551:LMF917551 LWA917551:LWB917551 MFW917551:MFX917551 MPS917551:MPT917551 MZO917551:MZP917551 NJK917551:NJL917551 NTG917551:NTH917551 ODC917551:ODD917551 OMY917551:OMZ917551 OWU917551:OWV917551 PGQ917551:PGR917551 PQM917551:PQN917551 QAI917551:QAJ917551 QKE917551:QKF917551 QUA917551:QUB917551 RDW917551:RDX917551 RNS917551:RNT917551 RXO917551:RXP917551 SHK917551:SHL917551 SRG917551:SRH917551 TBC917551:TBD917551 TKY917551:TKZ917551 TUU917551:TUV917551 UEQ917551:UER917551 UOM917551:UON917551 UYI917551:UYJ917551 VIE917551:VIF917551 VSA917551:VSB917551 WBW917551:WBX917551 WLS917551:WLT917551 WVO917551:WVP917551 G983050:H983050 JC983050:JD983050 SY983050:SZ983050 ACU983050:ACV983050 AMQ983050:AMR983050 AWM983050:AWN983050 BGI983050:BGJ983050 BQE983050:BQF983050 CAA983050:CAB983050 CJW983050:CJX983050 CTS983050:CTT983050 DDO983050:DDP983050 DNK983050:DNL983050 DXG983050:DXH983050 EHC983050:EHD983050 EQY983050:EQZ983050 FAU983050:FAV983050 FKQ983050:FKR983050 FUM983050:FUN983050 GEI983050:GEJ983050 GOE983050:GOF983050 GYA983050:GYB983050 HHW983050:HHX983050 HRS983050:HRT983050 IBO983050:IBP983050 ILK983050:ILL983050 IVG983050:IVH983050 JFC983050:JFD983050 JOY983050:JOZ983050 JYU983050:JYV983050 KIQ983050:KIR983050 KSM983050:KSN983050 LCI983050:LCJ983050 LME983050:LMF983050 LWA983050:LWB983050 MFW983050:MFX983050 MPS983050:MPT983050 MZO983050:MZP983050 NJK983050:NJL983050 NTG983050:NTH983050 ODC983050:ODD983050 OMY983050:OMZ983050 OWU983050:OWV983050 PGQ983050:PGR983050 PQM983050:PQN983050 QAI983050:QAJ983050 QKE983050:QKF983050 QUA983050:QUB983050 RDW983050:RDX983050 RNS983050:RNT983050 RXO983050:RXP983050 SHK983050:SHL983050 SRG983050:SRH983050 TBC983050:TBD983050 TKY983050:TKZ983050 TUU983050:TUV983050 UEQ983050:UER983050 UOM983050:UON983050 UYI983050:UYJ983050 VIE983050:VIF983050 VSA983050:VSB983050 WBW983050:WBX983050 WLS983050:WLT983050 WVO983050:WVP983050 G983087:H983087 JC983087:JD983087 SY983087:SZ983087 ACU983087:ACV983087 AMQ983087:AMR983087 AWM983087:AWN983087 BGI983087:BGJ983087 BQE983087:BQF983087 CAA983087:CAB983087 CJW983087:CJX983087 CTS983087:CTT983087 DDO983087:DDP983087 DNK983087:DNL983087 DXG983087:DXH983087 EHC983087:EHD983087 EQY983087:EQZ983087 FAU983087:FAV983087 FKQ983087:FKR983087 FUM983087:FUN983087 GEI983087:GEJ983087 GOE983087:GOF983087 GYA983087:GYB983087 HHW983087:HHX983087 HRS983087:HRT983087 IBO983087:IBP983087 ILK983087:ILL983087 IVG983087:IVH983087 JFC983087:JFD983087 JOY983087:JOZ983087 JYU983087:JYV983087 KIQ983087:KIR983087 KSM983087:KSN983087 LCI983087:LCJ983087 LME983087:LMF983087 LWA983087:LWB983087 MFW983087:MFX983087 MPS983087:MPT983087 MZO983087:MZP983087 NJK983087:NJL983087 NTG983087:NTH983087 ODC983087:ODD983087 OMY983087:OMZ983087 OWU983087:OWV983087 PGQ983087:PGR983087 PQM983087:PQN983087 QAI983087:QAJ983087 QKE983087:QKF983087 QUA983087:QUB983087 RDW983087:RDX983087 RNS983087:RNT983087 RXO983087:RXP983087 SHK983087:SHL983087 SRG983087:SRH983087 TBC983087:TBD983087 TKY983087:TKZ983087 TUU983087:TUV983087 UEQ983087:UER983087 UOM983087:UON983087 UYI983087:UYJ983087 VIE983087:VIF983087 VSA983087:VSB983087 WBW983087:WBX983087 WLS983087:WLT983087 WVO983087:WVP983087">
      <formula1>"0.005,0.006"</formula1>
    </dataValidation>
    <dataValidation type="list" allowBlank="1" showInputMessage="1" showErrorMessage="1" sqref="G13:H13 JC13:JD13 SY13:SZ13 ACU13:ACV13 AMQ13:AMR13 AWM13:AWN13 BGI13:BGJ13 BQE13:BQF13 CAA13:CAB13 CJW13:CJX13 CTS13:CTT13 DDO13:DDP13 DNK13:DNL13 DXG13:DXH13 EHC13:EHD13 EQY13:EQZ13 FAU13:FAV13 FKQ13:FKR13 FUM13:FUN13 GEI13:GEJ13 GOE13:GOF13 GYA13:GYB13 HHW13:HHX13 HRS13:HRT13 IBO13:IBP13 ILK13:ILL13 IVG13:IVH13 JFC13:JFD13 JOY13:JOZ13 JYU13:JYV13 KIQ13:KIR13 KSM13:KSN13 LCI13:LCJ13 LME13:LMF13 LWA13:LWB13 MFW13:MFX13 MPS13:MPT13 MZO13:MZP13 NJK13:NJL13 NTG13:NTH13 ODC13:ODD13 OMY13:OMZ13 OWU13:OWV13 PGQ13:PGR13 PQM13:PQN13 QAI13:QAJ13 QKE13:QKF13 QUA13:QUB13 RDW13:RDX13 RNS13:RNT13 RXO13:RXP13 SHK13:SHL13 SRG13:SRH13 TBC13:TBD13 TKY13:TKZ13 TUU13:TUV13 UEQ13:UER13 UOM13:UON13 UYI13:UYJ13 VIE13:VIF13 VSA13:VSB13 WBW13:WBX13 WLS13:WLT13 WVO13:WVP13 G50:H50 JC50:JD50 SY50:SZ50 ACU50:ACV50 AMQ50:AMR50 AWM50:AWN50 BGI50:BGJ50 BQE50:BQF50 CAA50:CAB50 CJW50:CJX50 CTS50:CTT50 DDO50:DDP50 DNK50:DNL50 DXG50:DXH50 EHC50:EHD50 EQY50:EQZ50 FAU50:FAV50 FKQ50:FKR50 FUM50:FUN50 GEI50:GEJ50 GOE50:GOF50 GYA50:GYB50 HHW50:HHX50 HRS50:HRT50 IBO50:IBP50 ILK50:ILL50 IVG50:IVH50 JFC50:JFD50 JOY50:JOZ50 JYU50:JYV50 KIQ50:KIR50 KSM50:KSN50 LCI50:LCJ50 LME50:LMF50 LWA50:LWB50 MFW50:MFX50 MPS50:MPT50 MZO50:MZP50 NJK50:NJL50 NTG50:NTH50 ODC50:ODD50 OMY50:OMZ50 OWU50:OWV50 PGQ50:PGR50 PQM50:PQN50 QAI50:QAJ50 QKE50:QKF50 QUA50:QUB50 RDW50:RDX50 RNS50:RNT50 RXO50:RXP50 SHK50:SHL50 SRG50:SRH50 TBC50:TBD50 TKY50:TKZ50 TUU50:TUV50 UEQ50:UER50 UOM50:UON50 UYI50:UYJ50 VIE50:VIF50 VSA50:VSB50 WBW50:WBX50 WLS50:WLT50 WVO50:WVP50 G65549:H65549 JC65549:JD65549 SY65549:SZ65549 ACU65549:ACV65549 AMQ65549:AMR65549 AWM65549:AWN65549 BGI65549:BGJ65549 BQE65549:BQF65549 CAA65549:CAB65549 CJW65549:CJX65549 CTS65549:CTT65549 DDO65549:DDP65549 DNK65549:DNL65549 DXG65549:DXH65549 EHC65549:EHD65549 EQY65549:EQZ65549 FAU65549:FAV65549 FKQ65549:FKR65549 FUM65549:FUN65549 GEI65549:GEJ65549 GOE65549:GOF65549 GYA65549:GYB65549 HHW65549:HHX65549 HRS65549:HRT65549 IBO65549:IBP65549 ILK65549:ILL65549 IVG65549:IVH65549 JFC65549:JFD65549 JOY65549:JOZ65549 JYU65549:JYV65549 KIQ65549:KIR65549 KSM65549:KSN65549 LCI65549:LCJ65549 LME65549:LMF65549 LWA65549:LWB65549 MFW65549:MFX65549 MPS65549:MPT65549 MZO65549:MZP65549 NJK65549:NJL65549 NTG65549:NTH65549 ODC65549:ODD65549 OMY65549:OMZ65549 OWU65549:OWV65549 PGQ65549:PGR65549 PQM65549:PQN65549 QAI65549:QAJ65549 QKE65549:QKF65549 QUA65549:QUB65549 RDW65549:RDX65549 RNS65549:RNT65549 RXO65549:RXP65549 SHK65549:SHL65549 SRG65549:SRH65549 TBC65549:TBD65549 TKY65549:TKZ65549 TUU65549:TUV65549 UEQ65549:UER65549 UOM65549:UON65549 UYI65549:UYJ65549 VIE65549:VIF65549 VSA65549:VSB65549 WBW65549:WBX65549 WLS65549:WLT65549 WVO65549:WVP65549 G65586:H65586 JC65586:JD65586 SY65586:SZ65586 ACU65586:ACV65586 AMQ65586:AMR65586 AWM65586:AWN65586 BGI65586:BGJ65586 BQE65586:BQF65586 CAA65586:CAB65586 CJW65586:CJX65586 CTS65586:CTT65586 DDO65586:DDP65586 DNK65586:DNL65586 DXG65586:DXH65586 EHC65586:EHD65586 EQY65586:EQZ65586 FAU65586:FAV65586 FKQ65586:FKR65586 FUM65586:FUN65586 GEI65586:GEJ65586 GOE65586:GOF65586 GYA65586:GYB65586 HHW65586:HHX65586 HRS65586:HRT65586 IBO65586:IBP65586 ILK65586:ILL65586 IVG65586:IVH65586 JFC65586:JFD65586 JOY65586:JOZ65586 JYU65586:JYV65586 KIQ65586:KIR65586 KSM65586:KSN65586 LCI65586:LCJ65586 LME65586:LMF65586 LWA65586:LWB65586 MFW65586:MFX65586 MPS65586:MPT65586 MZO65586:MZP65586 NJK65586:NJL65586 NTG65586:NTH65586 ODC65586:ODD65586 OMY65586:OMZ65586 OWU65586:OWV65586 PGQ65586:PGR65586 PQM65586:PQN65586 QAI65586:QAJ65586 QKE65586:QKF65586 QUA65586:QUB65586 RDW65586:RDX65586 RNS65586:RNT65586 RXO65586:RXP65586 SHK65586:SHL65586 SRG65586:SRH65586 TBC65586:TBD65586 TKY65586:TKZ65586 TUU65586:TUV65586 UEQ65586:UER65586 UOM65586:UON65586 UYI65586:UYJ65586 VIE65586:VIF65586 VSA65586:VSB65586 WBW65586:WBX65586 WLS65586:WLT65586 WVO65586:WVP65586 G131085:H131085 JC131085:JD131085 SY131085:SZ131085 ACU131085:ACV131085 AMQ131085:AMR131085 AWM131085:AWN131085 BGI131085:BGJ131085 BQE131085:BQF131085 CAA131085:CAB131085 CJW131085:CJX131085 CTS131085:CTT131085 DDO131085:DDP131085 DNK131085:DNL131085 DXG131085:DXH131085 EHC131085:EHD131085 EQY131085:EQZ131085 FAU131085:FAV131085 FKQ131085:FKR131085 FUM131085:FUN131085 GEI131085:GEJ131085 GOE131085:GOF131085 GYA131085:GYB131085 HHW131085:HHX131085 HRS131085:HRT131085 IBO131085:IBP131085 ILK131085:ILL131085 IVG131085:IVH131085 JFC131085:JFD131085 JOY131085:JOZ131085 JYU131085:JYV131085 KIQ131085:KIR131085 KSM131085:KSN131085 LCI131085:LCJ131085 LME131085:LMF131085 LWA131085:LWB131085 MFW131085:MFX131085 MPS131085:MPT131085 MZO131085:MZP131085 NJK131085:NJL131085 NTG131085:NTH131085 ODC131085:ODD131085 OMY131085:OMZ131085 OWU131085:OWV131085 PGQ131085:PGR131085 PQM131085:PQN131085 QAI131085:QAJ131085 QKE131085:QKF131085 QUA131085:QUB131085 RDW131085:RDX131085 RNS131085:RNT131085 RXO131085:RXP131085 SHK131085:SHL131085 SRG131085:SRH131085 TBC131085:TBD131085 TKY131085:TKZ131085 TUU131085:TUV131085 UEQ131085:UER131085 UOM131085:UON131085 UYI131085:UYJ131085 VIE131085:VIF131085 VSA131085:VSB131085 WBW131085:WBX131085 WLS131085:WLT131085 WVO131085:WVP131085 G131122:H131122 JC131122:JD131122 SY131122:SZ131122 ACU131122:ACV131122 AMQ131122:AMR131122 AWM131122:AWN131122 BGI131122:BGJ131122 BQE131122:BQF131122 CAA131122:CAB131122 CJW131122:CJX131122 CTS131122:CTT131122 DDO131122:DDP131122 DNK131122:DNL131122 DXG131122:DXH131122 EHC131122:EHD131122 EQY131122:EQZ131122 FAU131122:FAV131122 FKQ131122:FKR131122 FUM131122:FUN131122 GEI131122:GEJ131122 GOE131122:GOF131122 GYA131122:GYB131122 HHW131122:HHX131122 HRS131122:HRT131122 IBO131122:IBP131122 ILK131122:ILL131122 IVG131122:IVH131122 JFC131122:JFD131122 JOY131122:JOZ131122 JYU131122:JYV131122 KIQ131122:KIR131122 KSM131122:KSN131122 LCI131122:LCJ131122 LME131122:LMF131122 LWA131122:LWB131122 MFW131122:MFX131122 MPS131122:MPT131122 MZO131122:MZP131122 NJK131122:NJL131122 NTG131122:NTH131122 ODC131122:ODD131122 OMY131122:OMZ131122 OWU131122:OWV131122 PGQ131122:PGR131122 PQM131122:PQN131122 QAI131122:QAJ131122 QKE131122:QKF131122 QUA131122:QUB131122 RDW131122:RDX131122 RNS131122:RNT131122 RXO131122:RXP131122 SHK131122:SHL131122 SRG131122:SRH131122 TBC131122:TBD131122 TKY131122:TKZ131122 TUU131122:TUV131122 UEQ131122:UER131122 UOM131122:UON131122 UYI131122:UYJ131122 VIE131122:VIF131122 VSA131122:VSB131122 WBW131122:WBX131122 WLS131122:WLT131122 WVO131122:WVP131122 G196621:H196621 JC196621:JD196621 SY196621:SZ196621 ACU196621:ACV196621 AMQ196621:AMR196621 AWM196621:AWN196621 BGI196621:BGJ196621 BQE196621:BQF196621 CAA196621:CAB196621 CJW196621:CJX196621 CTS196621:CTT196621 DDO196621:DDP196621 DNK196621:DNL196621 DXG196621:DXH196621 EHC196621:EHD196621 EQY196621:EQZ196621 FAU196621:FAV196621 FKQ196621:FKR196621 FUM196621:FUN196621 GEI196621:GEJ196621 GOE196621:GOF196621 GYA196621:GYB196621 HHW196621:HHX196621 HRS196621:HRT196621 IBO196621:IBP196621 ILK196621:ILL196621 IVG196621:IVH196621 JFC196621:JFD196621 JOY196621:JOZ196621 JYU196621:JYV196621 KIQ196621:KIR196621 KSM196621:KSN196621 LCI196621:LCJ196621 LME196621:LMF196621 LWA196621:LWB196621 MFW196621:MFX196621 MPS196621:MPT196621 MZO196621:MZP196621 NJK196621:NJL196621 NTG196621:NTH196621 ODC196621:ODD196621 OMY196621:OMZ196621 OWU196621:OWV196621 PGQ196621:PGR196621 PQM196621:PQN196621 QAI196621:QAJ196621 QKE196621:QKF196621 QUA196621:QUB196621 RDW196621:RDX196621 RNS196621:RNT196621 RXO196621:RXP196621 SHK196621:SHL196621 SRG196621:SRH196621 TBC196621:TBD196621 TKY196621:TKZ196621 TUU196621:TUV196621 UEQ196621:UER196621 UOM196621:UON196621 UYI196621:UYJ196621 VIE196621:VIF196621 VSA196621:VSB196621 WBW196621:WBX196621 WLS196621:WLT196621 WVO196621:WVP196621 G196658:H196658 JC196658:JD196658 SY196658:SZ196658 ACU196658:ACV196658 AMQ196658:AMR196658 AWM196658:AWN196658 BGI196658:BGJ196658 BQE196658:BQF196658 CAA196658:CAB196658 CJW196658:CJX196658 CTS196658:CTT196658 DDO196658:DDP196658 DNK196658:DNL196658 DXG196658:DXH196658 EHC196658:EHD196658 EQY196658:EQZ196658 FAU196658:FAV196658 FKQ196658:FKR196658 FUM196658:FUN196658 GEI196658:GEJ196658 GOE196658:GOF196658 GYA196658:GYB196658 HHW196658:HHX196658 HRS196658:HRT196658 IBO196658:IBP196658 ILK196658:ILL196658 IVG196658:IVH196658 JFC196658:JFD196658 JOY196658:JOZ196658 JYU196658:JYV196658 KIQ196658:KIR196658 KSM196658:KSN196658 LCI196658:LCJ196658 LME196658:LMF196658 LWA196658:LWB196658 MFW196658:MFX196658 MPS196658:MPT196658 MZO196658:MZP196658 NJK196658:NJL196658 NTG196658:NTH196658 ODC196658:ODD196658 OMY196658:OMZ196658 OWU196658:OWV196658 PGQ196658:PGR196658 PQM196658:PQN196658 QAI196658:QAJ196658 QKE196658:QKF196658 QUA196658:QUB196658 RDW196658:RDX196658 RNS196658:RNT196658 RXO196658:RXP196658 SHK196658:SHL196658 SRG196658:SRH196658 TBC196658:TBD196658 TKY196658:TKZ196658 TUU196658:TUV196658 UEQ196658:UER196658 UOM196658:UON196658 UYI196658:UYJ196658 VIE196658:VIF196658 VSA196658:VSB196658 WBW196658:WBX196658 WLS196658:WLT196658 WVO196658:WVP196658 G262157:H262157 JC262157:JD262157 SY262157:SZ262157 ACU262157:ACV262157 AMQ262157:AMR262157 AWM262157:AWN262157 BGI262157:BGJ262157 BQE262157:BQF262157 CAA262157:CAB262157 CJW262157:CJX262157 CTS262157:CTT262157 DDO262157:DDP262157 DNK262157:DNL262157 DXG262157:DXH262157 EHC262157:EHD262157 EQY262157:EQZ262157 FAU262157:FAV262157 FKQ262157:FKR262157 FUM262157:FUN262157 GEI262157:GEJ262157 GOE262157:GOF262157 GYA262157:GYB262157 HHW262157:HHX262157 HRS262157:HRT262157 IBO262157:IBP262157 ILK262157:ILL262157 IVG262157:IVH262157 JFC262157:JFD262157 JOY262157:JOZ262157 JYU262157:JYV262157 KIQ262157:KIR262157 KSM262157:KSN262157 LCI262157:LCJ262157 LME262157:LMF262157 LWA262157:LWB262157 MFW262157:MFX262157 MPS262157:MPT262157 MZO262157:MZP262157 NJK262157:NJL262157 NTG262157:NTH262157 ODC262157:ODD262157 OMY262157:OMZ262157 OWU262157:OWV262157 PGQ262157:PGR262157 PQM262157:PQN262157 QAI262157:QAJ262157 QKE262157:QKF262157 QUA262157:QUB262157 RDW262157:RDX262157 RNS262157:RNT262157 RXO262157:RXP262157 SHK262157:SHL262157 SRG262157:SRH262157 TBC262157:TBD262157 TKY262157:TKZ262157 TUU262157:TUV262157 UEQ262157:UER262157 UOM262157:UON262157 UYI262157:UYJ262157 VIE262157:VIF262157 VSA262157:VSB262157 WBW262157:WBX262157 WLS262157:WLT262157 WVO262157:WVP262157 G262194:H262194 JC262194:JD262194 SY262194:SZ262194 ACU262194:ACV262194 AMQ262194:AMR262194 AWM262194:AWN262194 BGI262194:BGJ262194 BQE262194:BQF262194 CAA262194:CAB262194 CJW262194:CJX262194 CTS262194:CTT262194 DDO262194:DDP262194 DNK262194:DNL262194 DXG262194:DXH262194 EHC262194:EHD262194 EQY262194:EQZ262194 FAU262194:FAV262194 FKQ262194:FKR262194 FUM262194:FUN262194 GEI262194:GEJ262194 GOE262194:GOF262194 GYA262194:GYB262194 HHW262194:HHX262194 HRS262194:HRT262194 IBO262194:IBP262194 ILK262194:ILL262194 IVG262194:IVH262194 JFC262194:JFD262194 JOY262194:JOZ262194 JYU262194:JYV262194 KIQ262194:KIR262194 KSM262194:KSN262194 LCI262194:LCJ262194 LME262194:LMF262194 LWA262194:LWB262194 MFW262194:MFX262194 MPS262194:MPT262194 MZO262194:MZP262194 NJK262194:NJL262194 NTG262194:NTH262194 ODC262194:ODD262194 OMY262194:OMZ262194 OWU262194:OWV262194 PGQ262194:PGR262194 PQM262194:PQN262194 QAI262194:QAJ262194 QKE262194:QKF262194 QUA262194:QUB262194 RDW262194:RDX262194 RNS262194:RNT262194 RXO262194:RXP262194 SHK262194:SHL262194 SRG262194:SRH262194 TBC262194:TBD262194 TKY262194:TKZ262194 TUU262194:TUV262194 UEQ262194:UER262194 UOM262194:UON262194 UYI262194:UYJ262194 VIE262194:VIF262194 VSA262194:VSB262194 WBW262194:WBX262194 WLS262194:WLT262194 WVO262194:WVP262194 G327693:H327693 JC327693:JD327693 SY327693:SZ327693 ACU327693:ACV327693 AMQ327693:AMR327693 AWM327693:AWN327693 BGI327693:BGJ327693 BQE327693:BQF327693 CAA327693:CAB327693 CJW327693:CJX327693 CTS327693:CTT327693 DDO327693:DDP327693 DNK327693:DNL327693 DXG327693:DXH327693 EHC327693:EHD327693 EQY327693:EQZ327693 FAU327693:FAV327693 FKQ327693:FKR327693 FUM327693:FUN327693 GEI327693:GEJ327693 GOE327693:GOF327693 GYA327693:GYB327693 HHW327693:HHX327693 HRS327693:HRT327693 IBO327693:IBP327693 ILK327693:ILL327693 IVG327693:IVH327693 JFC327693:JFD327693 JOY327693:JOZ327693 JYU327693:JYV327693 KIQ327693:KIR327693 KSM327693:KSN327693 LCI327693:LCJ327693 LME327693:LMF327693 LWA327693:LWB327693 MFW327693:MFX327693 MPS327693:MPT327693 MZO327693:MZP327693 NJK327693:NJL327693 NTG327693:NTH327693 ODC327693:ODD327693 OMY327693:OMZ327693 OWU327693:OWV327693 PGQ327693:PGR327693 PQM327693:PQN327693 QAI327693:QAJ327693 QKE327693:QKF327693 QUA327693:QUB327693 RDW327693:RDX327693 RNS327693:RNT327693 RXO327693:RXP327693 SHK327693:SHL327693 SRG327693:SRH327693 TBC327693:TBD327693 TKY327693:TKZ327693 TUU327693:TUV327693 UEQ327693:UER327693 UOM327693:UON327693 UYI327693:UYJ327693 VIE327693:VIF327693 VSA327693:VSB327693 WBW327693:WBX327693 WLS327693:WLT327693 WVO327693:WVP327693 G327730:H327730 JC327730:JD327730 SY327730:SZ327730 ACU327730:ACV327730 AMQ327730:AMR327730 AWM327730:AWN327730 BGI327730:BGJ327730 BQE327730:BQF327730 CAA327730:CAB327730 CJW327730:CJX327730 CTS327730:CTT327730 DDO327730:DDP327730 DNK327730:DNL327730 DXG327730:DXH327730 EHC327730:EHD327730 EQY327730:EQZ327730 FAU327730:FAV327730 FKQ327730:FKR327730 FUM327730:FUN327730 GEI327730:GEJ327730 GOE327730:GOF327730 GYA327730:GYB327730 HHW327730:HHX327730 HRS327730:HRT327730 IBO327730:IBP327730 ILK327730:ILL327730 IVG327730:IVH327730 JFC327730:JFD327730 JOY327730:JOZ327730 JYU327730:JYV327730 KIQ327730:KIR327730 KSM327730:KSN327730 LCI327730:LCJ327730 LME327730:LMF327730 LWA327730:LWB327730 MFW327730:MFX327730 MPS327730:MPT327730 MZO327730:MZP327730 NJK327730:NJL327730 NTG327730:NTH327730 ODC327730:ODD327730 OMY327730:OMZ327730 OWU327730:OWV327730 PGQ327730:PGR327730 PQM327730:PQN327730 QAI327730:QAJ327730 QKE327730:QKF327730 QUA327730:QUB327730 RDW327730:RDX327730 RNS327730:RNT327730 RXO327730:RXP327730 SHK327730:SHL327730 SRG327730:SRH327730 TBC327730:TBD327730 TKY327730:TKZ327730 TUU327730:TUV327730 UEQ327730:UER327730 UOM327730:UON327730 UYI327730:UYJ327730 VIE327730:VIF327730 VSA327730:VSB327730 WBW327730:WBX327730 WLS327730:WLT327730 WVO327730:WVP327730 G393229:H393229 JC393229:JD393229 SY393229:SZ393229 ACU393229:ACV393229 AMQ393229:AMR393229 AWM393229:AWN393229 BGI393229:BGJ393229 BQE393229:BQF393229 CAA393229:CAB393229 CJW393229:CJX393229 CTS393229:CTT393229 DDO393229:DDP393229 DNK393229:DNL393229 DXG393229:DXH393229 EHC393229:EHD393229 EQY393229:EQZ393229 FAU393229:FAV393229 FKQ393229:FKR393229 FUM393229:FUN393229 GEI393229:GEJ393229 GOE393229:GOF393229 GYA393229:GYB393229 HHW393229:HHX393229 HRS393229:HRT393229 IBO393229:IBP393229 ILK393229:ILL393229 IVG393229:IVH393229 JFC393229:JFD393229 JOY393229:JOZ393229 JYU393229:JYV393229 KIQ393229:KIR393229 KSM393229:KSN393229 LCI393229:LCJ393229 LME393229:LMF393229 LWA393229:LWB393229 MFW393229:MFX393229 MPS393229:MPT393229 MZO393229:MZP393229 NJK393229:NJL393229 NTG393229:NTH393229 ODC393229:ODD393229 OMY393229:OMZ393229 OWU393229:OWV393229 PGQ393229:PGR393229 PQM393229:PQN393229 QAI393229:QAJ393229 QKE393229:QKF393229 QUA393229:QUB393229 RDW393229:RDX393229 RNS393229:RNT393229 RXO393229:RXP393229 SHK393229:SHL393229 SRG393229:SRH393229 TBC393229:TBD393229 TKY393229:TKZ393229 TUU393229:TUV393229 UEQ393229:UER393229 UOM393229:UON393229 UYI393229:UYJ393229 VIE393229:VIF393229 VSA393229:VSB393229 WBW393229:WBX393229 WLS393229:WLT393229 WVO393229:WVP393229 G393266:H393266 JC393266:JD393266 SY393266:SZ393266 ACU393266:ACV393266 AMQ393266:AMR393266 AWM393266:AWN393266 BGI393266:BGJ393266 BQE393266:BQF393266 CAA393266:CAB393266 CJW393266:CJX393266 CTS393266:CTT393266 DDO393266:DDP393266 DNK393266:DNL393266 DXG393266:DXH393266 EHC393266:EHD393266 EQY393266:EQZ393266 FAU393266:FAV393266 FKQ393266:FKR393266 FUM393266:FUN393266 GEI393266:GEJ393266 GOE393266:GOF393266 GYA393266:GYB393266 HHW393266:HHX393266 HRS393266:HRT393266 IBO393266:IBP393266 ILK393266:ILL393266 IVG393266:IVH393266 JFC393266:JFD393266 JOY393266:JOZ393266 JYU393266:JYV393266 KIQ393266:KIR393266 KSM393266:KSN393266 LCI393266:LCJ393266 LME393266:LMF393266 LWA393266:LWB393266 MFW393266:MFX393266 MPS393266:MPT393266 MZO393266:MZP393266 NJK393266:NJL393266 NTG393266:NTH393266 ODC393266:ODD393266 OMY393266:OMZ393266 OWU393266:OWV393266 PGQ393266:PGR393266 PQM393266:PQN393266 QAI393266:QAJ393266 QKE393266:QKF393266 QUA393266:QUB393266 RDW393266:RDX393266 RNS393266:RNT393266 RXO393266:RXP393266 SHK393266:SHL393266 SRG393266:SRH393266 TBC393266:TBD393266 TKY393266:TKZ393266 TUU393266:TUV393266 UEQ393266:UER393266 UOM393266:UON393266 UYI393266:UYJ393266 VIE393266:VIF393266 VSA393266:VSB393266 WBW393266:WBX393266 WLS393266:WLT393266 WVO393266:WVP393266 G458765:H458765 JC458765:JD458765 SY458765:SZ458765 ACU458765:ACV458765 AMQ458765:AMR458765 AWM458765:AWN458765 BGI458765:BGJ458765 BQE458765:BQF458765 CAA458765:CAB458765 CJW458765:CJX458765 CTS458765:CTT458765 DDO458765:DDP458765 DNK458765:DNL458765 DXG458765:DXH458765 EHC458765:EHD458765 EQY458765:EQZ458765 FAU458765:FAV458765 FKQ458765:FKR458765 FUM458765:FUN458765 GEI458765:GEJ458765 GOE458765:GOF458765 GYA458765:GYB458765 HHW458765:HHX458765 HRS458765:HRT458765 IBO458765:IBP458765 ILK458765:ILL458765 IVG458765:IVH458765 JFC458765:JFD458765 JOY458765:JOZ458765 JYU458765:JYV458765 KIQ458765:KIR458765 KSM458765:KSN458765 LCI458765:LCJ458765 LME458765:LMF458765 LWA458765:LWB458765 MFW458765:MFX458765 MPS458765:MPT458765 MZO458765:MZP458765 NJK458765:NJL458765 NTG458765:NTH458765 ODC458765:ODD458765 OMY458765:OMZ458765 OWU458765:OWV458765 PGQ458765:PGR458765 PQM458765:PQN458765 QAI458765:QAJ458765 QKE458765:QKF458765 QUA458765:QUB458765 RDW458765:RDX458765 RNS458765:RNT458765 RXO458765:RXP458765 SHK458765:SHL458765 SRG458765:SRH458765 TBC458765:TBD458765 TKY458765:TKZ458765 TUU458765:TUV458765 UEQ458765:UER458765 UOM458765:UON458765 UYI458765:UYJ458765 VIE458765:VIF458765 VSA458765:VSB458765 WBW458765:WBX458765 WLS458765:WLT458765 WVO458765:WVP458765 G458802:H458802 JC458802:JD458802 SY458802:SZ458802 ACU458802:ACV458802 AMQ458802:AMR458802 AWM458802:AWN458802 BGI458802:BGJ458802 BQE458802:BQF458802 CAA458802:CAB458802 CJW458802:CJX458802 CTS458802:CTT458802 DDO458802:DDP458802 DNK458802:DNL458802 DXG458802:DXH458802 EHC458802:EHD458802 EQY458802:EQZ458802 FAU458802:FAV458802 FKQ458802:FKR458802 FUM458802:FUN458802 GEI458802:GEJ458802 GOE458802:GOF458802 GYA458802:GYB458802 HHW458802:HHX458802 HRS458802:HRT458802 IBO458802:IBP458802 ILK458802:ILL458802 IVG458802:IVH458802 JFC458802:JFD458802 JOY458802:JOZ458802 JYU458802:JYV458802 KIQ458802:KIR458802 KSM458802:KSN458802 LCI458802:LCJ458802 LME458802:LMF458802 LWA458802:LWB458802 MFW458802:MFX458802 MPS458802:MPT458802 MZO458802:MZP458802 NJK458802:NJL458802 NTG458802:NTH458802 ODC458802:ODD458802 OMY458802:OMZ458802 OWU458802:OWV458802 PGQ458802:PGR458802 PQM458802:PQN458802 QAI458802:QAJ458802 QKE458802:QKF458802 QUA458802:QUB458802 RDW458802:RDX458802 RNS458802:RNT458802 RXO458802:RXP458802 SHK458802:SHL458802 SRG458802:SRH458802 TBC458802:TBD458802 TKY458802:TKZ458802 TUU458802:TUV458802 UEQ458802:UER458802 UOM458802:UON458802 UYI458802:UYJ458802 VIE458802:VIF458802 VSA458802:VSB458802 WBW458802:WBX458802 WLS458802:WLT458802 WVO458802:WVP458802 G524301:H524301 JC524301:JD524301 SY524301:SZ524301 ACU524301:ACV524301 AMQ524301:AMR524301 AWM524301:AWN524301 BGI524301:BGJ524301 BQE524301:BQF524301 CAA524301:CAB524301 CJW524301:CJX524301 CTS524301:CTT524301 DDO524301:DDP524301 DNK524301:DNL524301 DXG524301:DXH524301 EHC524301:EHD524301 EQY524301:EQZ524301 FAU524301:FAV524301 FKQ524301:FKR524301 FUM524301:FUN524301 GEI524301:GEJ524301 GOE524301:GOF524301 GYA524301:GYB524301 HHW524301:HHX524301 HRS524301:HRT524301 IBO524301:IBP524301 ILK524301:ILL524301 IVG524301:IVH524301 JFC524301:JFD524301 JOY524301:JOZ524301 JYU524301:JYV524301 KIQ524301:KIR524301 KSM524301:KSN524301 LCI524301:LCJ524301 LME524301:LMF524301 LWA524301:LWB524301 MFW524301:MFX524301 MPS524301:MPT524301 MZO524301:MZP524301 NJK524301:NJL524301 NTG524301:NTH524301 ODC524301:ODD524301 OMY524301:OMZ524301 OWU524301:OWV524301 PGQ524301:PGR524301 PQM524301:PQN524301 QAI524301:QAJ524301 QKE524301:QKF524301 QUA524301:QUB524301 RDW524301:RDX524301 RNS524301:RNT524301 RXO524301:RXP524301 SHK524301:SHL524301 SRG524301:SRH524301 TBC524301:TBD524301 TKY524301:TKZ524301 TUU524301:TUV524301 UEQ524301:UER524301 UOM524301:UON524301 UYI524301:UYJ524301 VIE524301:VIF524301 VSA524301:VSB524301 WBW524301:WBX524301 WLS524301:WLT524301 WVO524301:WVP524301 G524338:H524338 JC524338:JD524338 SY524338:SZ524338 ACU524338:ACV524338 AMQ524338:AMR524338 AWM524338:AWN524338 BGI524338:BGJ524338 BQE524338:BQF524338 CAA524338:CAB524338 CJW524338:CJX524338 CTS524338:CTT524338 DDO524338:DDP524338 DNK524338:DNL524338 DXG524338:DXH524338 EHC524338:EHD524338 EQY524338:EQZ524338 FAU524338:FAV524338 FKQ524338:FKR524338 FUM524338:FUN524338 GEI524338:GEJ524338 GOE524338:GOF524338 GYA524338:GYB524338 HHW524338:HHX524338 HRS524338:HRT524338 IBO524338:IBP524338 ILK524338:ILL524338 IVG524338:IVH524338 JFC524338:JFD524338 JOY524338:JOZ524338 JYU524338:JYV524338 KIQ524338:KIR524338 KSM524338:KSN524338 LCI524338:LCJ524338 LME524338:LMF524338 LWA524338:LWB524338 MFW524338:MFX524338 MPS524338:MPT524338 MZO524338:MZP524338 NJK524338:NJL524338 NTG524338:NTH524338 ODC524338:ODD524338 OMY524338:OMZ524338 OWU524338:OWV524338 PGQ524338:PGR524338 PQM524338:PQN524338 QAI524338:QAJ524338 QKE524338:QKF524338 QUA524338:QUB524338 RDW524338:RDX524338 RNS524338:RNT524338 RXO524338:RXP524338 SHK524338:SHL524338 SRG524338:SRH524338 TBC524338:TBD524338 TKY524338:TKZ524338 TUU524338:TUV524338 UEQ524338:UER524338 UOM524338:UON524338 UYI524338:UYJ524338 VIE524338:VIF524338 VSA524338:VSB524338 WBW524338:WBX524338 WLS524338:WLT524338 WVO524338:WVP524338 G589837:H589837 JC589837:JD589837 SY589837:SZ589837 ACU589837:ACV589837 AMQ589837:AMR589837 AWM589837:AWN589837 BGI589837:BGJ589837 BQE589837:BQF589837 CAA589837:CAB589837 CJW589837:CJX589837 CTS589837:CTT589837 DDO589837:DDP589837 DNK589837:DNL589837 DXG589837:DXH589837 EHC589837:EHD589837 EQY589837:EQZ589837 FAU589837:FAV589837 FKQ589837:FKR589837 FUM589837:FUN589837 GEI589837:GEJ589837 GOE589837:GOF589837 GYA589837:GYB589837 HHW589837:HHX589837 HRS589837:HRT589837 IBO589837:IBP589837 ILK589837:ILL589837 IVG589837:IVH589837 JFC589837:JFD589837 JOY589837:JOZ589837 JYU589837:JYV589837 KIQ589837:KIR589837 KSM589837:KSN589837 LCI589837:LCJ589837 LME589837:LMF589837 LWA589837:LWB589837 MFW589837:MFX589837 MPS589837:MPT589837 MZO589837:MZP589837 NJK589837:NJL589837 NTG589837:NTH589837 ODC589837:ODD589837 OMY589837:OMZ589837 OWU589837:OWV589837 PGQ589837:PGR589837 PQM589837:PQN589837 QAI589837:QAJ589837 QKE589837:QKF589837 QUA589837:QUB589837 RDW589837:RDX589837 RNS589837:RNT589837 RXO589837:RXP589837 SHK589837:SHL589837 SRG589837:SRH589837 TBC589837:TBD589837 TKY589837:TKZ589837 TUU589837:TUV589837 UEQ589837:UER589837 UOM589837:UON589837 UYI589837:UYJ589837 VIE589837:VIF589837 VSA589837:VSB589837 WBW589837:WBX589837 WLS589837:WLT589837 WVO589837:WVP589837 G589874:H589874 JC589874:JD589874 SY589874:SZ589874 ACU589874:ACV589874 AMQ589874:AMR589874 AWM589874:AWN589874 BGI589874:BGJ589874 BQE589874:BQF589874 CAA589874:CAB589874 CJW589874:CJX589874 CTS589874:CTT589874 DDO589874:DDP589874 DNK589874:DNL589874 DXG589874:DXH589874 EHC589874:EHD589874 EQY589874:EQZ589874 FAU589874:FAV589874 FKQ589874:FKR589874 FUM589874:FUN589874 GEI589874:GEJ589874 GOE589874:GOF589874 GYA589874:GYB589874 HHW589874:HHX589874 HRS589874:HRT589874 IBO589874:IBP589874 ILK589874:ILL589874 IVG589874:IVH589874 JFC589874:JFD589874 JOY589874:JOZ589874 JYU589874:JYV589874 KIQ589874:KIR589874 KSM589874:KSN589874 LCI589874:LCJ589874 LME589874:LMF589874 LWA589874:LWB589874 MFW589874:MFX589874 MPS589874:MPT589874 MZO589874:MZP589874 NJK589874:NJL589874 NTG589874:NTH589874 ODC589874:ODD589874 OMY589874:OMZ589874 OWU589874:OWV589874 PGQ589874:PGR589874 PQM589874:PQN589874 QAI589874:QAJ589874 QKE589874:QKF589874 QUA589874:QUB589874 RDW589874:RDX589874 RNS589874:RNT589874 RXO589874:RXP589874 SHK589874:SHL589874 SRG589874:SRH589874 TBC589874:TBD589874 TKY589874:TKZ589874 TUU589874:TUV589874 UEQ589874:UER589874 UOM589874:UON589874 UYI589874:UYJ589874 VIE589874:VIF589874 VSA589874:VSB589874 WBW589874:WBX589874 WLS589874:WLT589874 WVO589874:WVP589874 G655373:H655373 JC655373:JD655373 SY655373:SZ655373 ACU655373:ACV655373 AMQ655373:AMR655373 AWM655373:AWN655373 BGI655373:BGJ655373 BQE655373:BQF655373 CAA655373:CAB655373 CJW655373:CJX655373 CTS655373:CTT655373 DDO655373:DDP655373 DNK655373:DNL655373 DXG655373:DXH655373 EHC655373:EHD655373 EQY655373:EQZ655373 FAU655373:FAV655373 FKQ655373:FKR655373 FUM655373:FUN655373 GEI655373:GEJ655373 GOE655373:GOF655373 GYA655373:GYB655373 HHW655373:HHX655373 HRS655373:HRT655373 IBO655373:IBP655373 ILK655373:ILL655373 IVG655373:IVH655373 JFC655373:JFD655373 JOY655373:JOZ655373 JYU655373:JYV655373 KIQ655373:KIR655373 KSM655373:KSN655373 LCI655373:LCJ655373 LME655373:LMF655373 LWA655373:LWB655373 MFW655373:MFX655373 MPS655373:MPT655373 MZO655373:MZP655373 NJK655373:NJL655373 NTG655373:NTH655373 ODC655373:ODD655373 OMY655373:OMZ655373 OWU655373:OWV655373 PGQ655373:PGR655373 PQM655373:PQN655373 QAI655373:QAJ655373 QKE655373:QKF655373 QUA655373:QUB655373 RDW655373:RDX655373 RNS655373:RNT655373 RXO655373:RXP655373 SHK655373:SHL655373 SRG655373:SRH655373 TBC655373:TBD655373 TKY655373:TKZ655373 TUU655373:TUV655373 UEQ655373:UER655373 UOM655373:UON655373 UYI655373:UYJ655373 VIE655373:VIF655373 VSA655373:VSB655373 WBW655373:WBX655373 WLS655373:WLT655373 WVO655373:WVP655373 G655410:H655410 JC655410:JD655410 SY655410:SZ655410 ACU655410:ACV655410 AMQ655410:AMR655410 AWM655410:AWN655410 BGI655410:BGJ655410 BQE655410:BQF655410 CAA655410:CAB655410 CJW655410:CJX655410 CTS655410:CTT655410 DDO655410:DDP655410 DNK655410:DNL655410 DXG655410:DXH655410 EHC655410:EHD655410 EQY655410:EQZ655410 FAU655410:FAV655410 FKQ655410:FKR655410 FUM655410:FUN655410 GEI655410:GEJ655410 GOE655410:GOF655410 GYA655410:GYB655410 HHW655410:HHX655410 HRS655410:HRT655410 IBO655410:IBP655410 ILK655410:ILL655410 IVG655410:IVH655410 JFC655410:JFD655410 JOY655410:JOZ655410 JYU655410:JYV655410 KIQ655410:KIR655410 KSM655410:KSN655410 LCI655410:LCJ655410 LME655410:LMF655410 LWA655410:LWB655410 MFW655410:MFX655410 MPS655410:MPT655410 MZO655410:MZP655410 NJK655410:NJL655410 NTG655410:NTH655410 ODC655410:ODD655410 OMY655410:OMZ655410 OWU655410:OWV655410 PGQ655410:PGR655410 PQM655410:PQN655410 QAI655410:QAJ655410 QKE655410:QKF655410 QUA655410:QUB655410 RDW655410:RDX655410 RNS655410:RNT655410 RXO655410:RXP655410 SHK655410:SHL655410 SRG655410:SRH655410 TBC655410:TBD655410 TKY655410:TKZ655410 TUU655410:TUV655410 UEQ655410:UER655410 UOM655410:UON655410 UYI655410:UYJ655410 VIE655410:VIF655410 VSA655410:VSB655410 WBW655410:WBX655410 WLS655410:WLT655410 WVO655410:WVP655410 G720909:H720909 JC720909:JD720909 SY720909:SZ720909 ACU720909:ACV720909 AMQ720909:AMR720909 AWM720909:AWN720909 BGI720909:BGJ720909 BQE720909:BQF720909 CAA720909:CAB720909 CJW720909:CJX720909 CTS720909:CTT720909 DDO720909:DDP720909 DNK720909:DNL720909 DXG720909:DXH720909 EHC720909:EHD720909 EQY720909:EQZ720909 FAU720909:FAV720909 FKQ720909:FKR720909 FUM720909:FUN720909 GEI720909:GEJ720909 GOE720909:GOF720909 GYA720909:GYB720909 HHW720909:HHX720909 HRS720909:HRT720909 IBO720909:IBP720909 ILK720909:ILL720909 IVG720909:IVH720909 JFC720909:JFD720909 JOY720909:JOZ720909 JYU720909:JYV720909 KIQ720909:KIR720909 KSM720909:KSN720909 LCI720909:LCJ720909 LME720909:LMF720909 LWA720909:LWB720909 MFW720909:MFX720909 MPS720909:MPT720909 MZO720909:MZP720909 NJK720909:NJL720909 NTG720909:NTH720909 ODC720909:ODD720909 OMY720909:OMZ720909 OWU720909:OWV720909 PGQ720909:PGR720909 PQM720909:PQN720909 QAI720909:QAJ720909 QKE720909:QKF720909 QUA720909:QUB720909 RDW720909:RDX720909 RNS720909:RNT720909 RXO720909:RXP720909 SHK720909:SHL720909 SRG720909:SRH720909 TBC720909:TBD720909 TKY720909:TKZ720909 TUU720909:TUV720909 UEQ720909:UER720909 UOM720909:UON720909 UYI720909:UYJ720909 VIE720909:VIF720909 VSA720909:VSB720909 WBW720909:WBX720909 WLS720909:WLT720909 WVO720909:WVP720909 G720946:H720946 JC720946:JD720946 SY720946:SZ720946 ACU720946:ACV720946 AMQ720946:AMR720946 AWM720946:AWN720946 BGI720946:BGJ720946 BQE720946:BQF720946 CAA720946:CAB720946 CJW720946:CJX720946 CTS720946:CTT720946 DDO720946:DDP720946 DNK720946:DNL720946 DXG720946:DXH720946 EHC720946:EHD720946 EQY720946:EQZ720946 FAU720946:FAV720946 FKQ720946:FKR720946 FUM720946:FUN720946 GEI720946:GEJ720946 GOE720946:GOF720946 GYA720946:GYB720946 HHW720946:HHX720946 HRS720946:HRT720946 IBO720946:IBP720946 ILK720946:ILL720946 IVG720946:IVH720946 JFC720946:JFD720946 JOY720946:JOZ720946 JYU720946:JYV720946 KIQ720946:KIR720946 KSM720946:KSN720946 LCI720946:LCJ720946 LME720946:LMF720946 LWA720946:LWB720946 MFW720946:MFX720946 MPS720946:MPT720946 MZO720946:MZP720946 NJK720946:NJL720946 NTG720946:NTH720946 ODC720946:ODD720946 OMY720946:OMZ720946 OWU720946:OWV720946 PGQ720946:PGR720946 PQM720946:PQN720946 QAI720946:QAJ720946 QKE720946:QKF720946 QUA720946:QUB720946 RDW720946:RDX720946 RNS720946:RNT720946 RXO720946:RXP720946 SHK720946:SHL720946 SRG720946:SRH720946 TBC720946:TBD720946 TKY720946:TKZ720946 TUU720946:TUV720946 UEQ720946:UER720946 UOM720946:UON720946 UYI720946:UYJ720946 VIE720946:VIF720946 VSA720946:VSB720946 WBW720946:WBX720946 WLS720946:WLT720946 WVO720946:WVP720946 G786445:H786445 JC786445:JD786445 SY786445:SZ786445 ACU786445:ACV786445 AMQ786445:AMR786445 AWM786445:AWN786445 BGI786445:BGJ786445 BQE786445:BQF786445 CAA786445:CAB786445 CJW786445:CJX786445 CTS786445:CTT786445 DDO786445:DDP786445 DNK786445:DNL786445 DXG786445:DXH786445 EHC786445:EHD786445 EQY786445:EQZ786445 FAU786445:FAV786445 FKQ786445:FKR786445 FUM786445:FUN786445 GEI786445:GEJ786445 GOE786445:GOF786445 GYA786445:GYB786445 HHW786445:HHX786445 HRS786445:HRT786445 IBO786445:IBP786445 ILK786445:ILL786445 IVG786445:IVH786445 JFC786445:JFD786445 JOY786445:JOZ786445 JYU786445:JYV786445 KIQ786445:KIR786445 KSM786445:KSN786445 LCI786445:LCJ786445 LME786445:LMF786445 LWA786445:LWB786445 MFW786445:MFX786445 MPS786445:MPT786445 MZO786445:MZP786445 NJK786445:NJL786445 NTG786445:NTH786445 ODC786445:ODD786445 OMY786445:OMZ786445 OWU786445:OWV786445 PGQ786445:PGR786445 PQM786445:PQN786445 QAI786445:QAJ786445 QKE786445:QKF786445 QUA786445:QUB786445 RDW786445:RDX786445 RNS786445:RNT786445 RXO786445:RXP786445 SHK786445:SHL786445 SRG786445:SRH786445 TBC786445:TBD786445 TKY786445:TKZ786445 TUU786445:TUV786445 UEQ786445:UER786445 UOM786445:UON786445 UYI786445:UYJ786445 VIE786445:VIF786445 VSA786445:VSB786445 WBW786445:WBX786445 WLS786445:WLT786445 WVO786445:WVP786445 G786482:H786482 JC786482:JD786482 SY786482:SZ786482 ACU786482:ACV786482 AMQ786482:AMR786482 AWM786482:AWN786482 BGI786482:BGJ786482 BQE786482:BQF786482 CAA786482:CAB786482 CJW786482:CJX786482 CTS786482:CTT786482 DDO786482:DDP786482 DNK786482:DNL786482 DXG786482:DXH786482 EHC786482:EHD786482 EQY786482:EQZ786482 FAU786482:FAV786482 FKQ786482:FKR786482 FUM786482:FUN786482 GEI786482:GEJ786482 GOE786482:GOF786482 GYA786482:GYB786482 HHW786482:HHX786482 HRS786482:HRT786482 IBO786482:IBP786482 ILK786482:ILL786482 IVG786482:IVH786482 JFC786482:JFD786482 JOY786482:JOZ786482 JYU786482:JYV786482 KIQ786482:KIR786482 KSM786482:KSN786482 LCI786482:LCJ786482 LME786482:LMF786482 LWA786482:LWB786482 MFW786482:MFX786482 MPS786482:MPT786482 MZO786482:MZP786482 NJK786482:NJL786482 NTG786482:NTH786482 ODC786482:ODD786482 OMY786482:OMZ786482 OWU786482:OWV786482 PGQ786482:PGR786482 PQM786482:PQN786482 QAI786482:QAJ786482 QKE786482:QKF786482 QUA786482:QUB786482 RDW786482:RDX786482 RNS786482:RNT786482 RXO786482:RXP786482 SHK786482:SHL786482 SRG786482:SRH786482 TBC786482:TBD786482 TKY786482:TKZ786482 TUU786482:TUV786482 UEQ786482:UER786482 UOM786482:UON786482 UYI786482:UYJ786482 VIE786482:VIF786482 VSA786482:VSB786482 WBW786482:WBX786482 WLS786482:WLT786482 WVO786482:WVP786482 G851981:H851981 JC851981:JD851981 SY851981:SZ851981 ACU851981:ACV851981 AMQ851981:AMR851981 AWM851981:AWN851981 BGI851981:BGJ851981 BQE851981:BQF851981 CAA851981:CAB851981 CJW851981:CJX851981 CTS851981:CTT851981 DDO851981:DDP851981 DNK851981:DNL851981 DXG851981:DXH851981 EHC851981:EHD851981 EQY851981:EQZ851981 FAU851981:FAV851981 FKQ851981:FKR851981 FUM851981:FUN851981 GEI851981:GEJ851981 GOE851981:GOF851981 GYA851981:GYB851981 HHW851981:HHX851981 HRS851981:HRT851981 IBO851981:IBP851981 ILK851981:ILL851981 IVG851981:IVH851981 JFC851981:JFD851981 JOY851981:JOZ851981 JYU851981:JYV851981 KIQ851981:KIR851981 KSM851981:KSN851981 LCI851981:LCJ851981 LME851981:LMF851981 LWA851981:LWB851981 MFW851981:MFX851981 MPS851981:MPT851981 MZO851981:MZP851981 NJK851981:NJL851981 NTG851981:NTH851981 ODC851981:ODD851981 OMY851981:OMZ851981 OWU851981:OWV851981 PGQ851981:PGR851981 PQM851981:PQN851981 QAI851981:QAJ851981 QKE851981:QKF851981 QUA851981:QUB851981 RDW851981:RDX851981 RNS851981:RNT851981 RXO851981:RXP851981 SHK851981:SHL851981 SRG851981:SRH851981 TBC851981:TBD851981 TKY851981:TKZ851981 TUU851981:TUV851981 UEQ851981:UER851981 UOM851981:UON851981 UYI851981:UYJ851981 VIE851981:VIF851981 VSA851981:VSB851981 WBW851981:WBX851981 WLS851981:WLT851981 WVO851981:WVP851981 G852018:H852018 JC852018:JD852018 SY852018:SZ852018 ACU852018:ACV852018 AMQ852018:AMR852018 AWM852018:AWN852018 BGI852018:BGJ852018 BQE852018:BQF852018 CAA852018:CAB852018 CJW852018:CJX852018 CTS852018:CTT852018 DDO852018:DDP852018 DNK852018:DNL852018 DXG852018:DXH852018 EHC852018:EHD852018 EQY852018:EQZ852018 FAU852018:FAV852018 FKQ852018:FKR852018 FUM852018:FUN852018 GEI852018:GEJ852018 GOE852018:GOF852018 GYA852018:GYB852018 HHW852018:HHX852018 HRS852018:HRT852018 IBO852018:IBP852018 ILK852018:ILL852018 IVG852018:IVH852018 JFC852018:JFD852018 JOY852018:JOZ852018 JYU852018:JYV852018 KIQ852018:KIR852018 KSM852018:KSN852018 LCI852018:LCJ852018 LME852018:LMF852018 LWA852018:LWB852018 MFW852018:MFX852018 MPS852018:MPT852018 MZO852018:MZP852018 NJK852018:NJL852018 NTG852018:NTH852018 ODC852018:ODD852018 OMY852018:OMZ852018 OWU852018:OWV852018 PGQ852018:PGR852018 PQM852018:PQN852018 QAI852018:QAJ852018 QKE852018:QKF852018 QUA852018:QUB852018 RDW852018:RDX852018 RNS852018:RNT852018 RXO852018:RXP852018 SHK852018:SHL852018 SRG852018:SRH852018 TBC852018:TBD852018 TKY852018:TKZ852018 TUU852018:TUV852018 UEQ852018:UER852018 UOM852018:UON852018 UYI852018:UYJ852018 VIE852018:VIF852018 VSA852018:VSB852018 WBW852018:WBX852018 WLS852018:WLT852018 WVO852018:WVP852018 G917517:H917517 JC917517:JD917517 SY917517:SZ917517 ACU917517:ACV917517 AMQ917517:AMR917517 AWM917517:AWN917517 BGI917517:BGJ917517 BQE917517:BQF917517 CAA917517:CAB917517 CJW917517:CJX917517 CTS917517:CTT917517 DDO917517:DDP917517 DNK917517:DNL917517 DXG917517:DXH917517 EHC917517:EHD917517 EQY917517:EQZ917517 FAU917517:FAV917517 FKQ917517:FKR917517 FUM917517:FUN917517 GEI917517:GEJ917517 GOE917517:GOF917517 GYA917517:GYB917517 HHW917517:HHX917517 HRS917517:HRT917517 IBO917517:IBP917517 ILK917517:ILL917517 IVG917517:IVH917517 JFC917517:JFD917517 JOY917517:JOZ917517 JYU917517:JYV917517 KIQ917517:KIR917517 KSM917517:KSN917517 LCI917517:LCJ917517 LME917517:LMF917517 LWA917517:LWB917517 MFW917517:MFX917517 MPS917517:MPT917517 MZO917517:MZP917517 NJK917517:NJL917517 NTG917517:NTH917517 ODC917517:ODD917517 OMY917517:OMZ917517 OWU917517:OWV917517 PGQ917517:PGR917517 PQM917517:PQN917517 QAI917517:QAJ917517 QKE917517:QKF917517 QUA917517:QUB917517 RDW917517:RDX917517 RNS917517:RNT917517 RXO917517:RXP917517 SHK917517:SHL917517 SRG917517:SRH917517 TBC917517:TBD917517 TKY917517:TKZ917517 TUU917517:TUV917517 UEQ917517:UER917517 UOM917517:UON917517 UYI917517:UYJ917517 VIE917517:VIF917517 VSA917517:VSB917517 WBW917517:WBX917517 WLS917517:WLT917517 WVO917517:WVP917517 G917554:H917554 JC917554:JD917554 SY917554:SZ917554 ACU917554:ACV917554 AMQ917554:AMR917554 AWM917554:AWN917554 BGI917554:BGJ917554 BQE917554:BQF917554 CAA917554:CAB917554 CJW917554:CJX917554 CTS917554:CTT917554 DDO917554:DDP917554 DNK917554:DNL917554 DXG917554:DXH917554 EHC917554:EHD917554 EQY917554:EQZ917554 FAU917554:FAV917554 FKQ917554:FKR917554 FUM917554:FUN917554 GEI917554:GEJ917554 GOE917554:GOF917554 GYA917554:GYB917554 HHW917554:HHX917554 HRS917554:HRT917554 IBO917554:IBP917554 ILK917554:ILL917554 IVG917554:IVH917554 JFC917554:JFD917554 JOY917554:JOZ917554 JYU917554:JYV917554 KIQ917554:KIR917554 KSM917554:KSN917554 LCI917554:LCJ917554 LME917554:LMF917554 LWA917554:LWB917554 MFW917554:MFX917554 MPS917554:MPT917554 MZO917554:MZP917554 NJK917554:NJL917554 NTG917554:NTH917554 ODC917554:ODD917554 OMY917554:OMZ917554 OWU917554:OWV917554 PGQ917554:PGR917554 PQM917554:PQN917554 QAI917554:QAJ917554 QKE917554:QKF917554 QUA917554:QUB917554 RDW917554:RDX917554 RNS917554:RNT917554 RXO917554:RXP917554 SHK917554:SHL917554 SRG917554:SRH917554 TBC917554:TBD917554 TKY917554:TKZ917554 TUU917554:TUV917554 UEQ917554:UER917554 UOM917554:UON917554 UYI917554:UYJ917554 VIE917554:VIF917554 VSA917554:VSB917554 WBW917554:WBX917554 WLS917554:WLT917554 WVO917554:WVP917554 G983053:H983053 JC983053:JD983053 SY983053:SZ983053 ACU983053:ACV983053 AMQ983053:AMR983053 AWM983053:AWN983053 BGI983053:BGJ983053 BQE983053:BQF983053 CAA983053:CAB983053 CJW983053:CJX983053 CTS983053:CTT983053 DDO983053:DDP983053 DNK983053:DNL983053 DXG983053:DXH983053 EHC983053:EHD983053 EQY983053:EQZ983053 FAU983053:FAV983053 FKQ983053:FKR983053 FUM983053:FUN983053 GEI983053:GEJ983053 GOE983053:GOF983053 GYA983053:GYB983053 HHW983053:HHX983053 HRS983053:HRT983053 IBO983053:IBP983053 ILK983053:ILL983053 IVG983053:IVH983053 JFC983053:JFD983053 JOY983053:JOZ983053 JYU983053:JYV983053 KIQ983053:KIR983053 KSM983053:KSN983053 LCI983053:LCJ983053 LME983053:LMF983053 LWA983053:LWB983053 MFW983053:MFX983053 MPS983053:MPT983053 MZO983053:MZP983053 NJK983053:NJL983053 NTG983053:NTH983053 ODC983053:ODD983053 OMY983053:OMZ983053 OWU983053:OWV983053 PGQ983053:PGR983053 PQM983053:PQN983053 QAI983053:QAJ983053 QKE983053:QKF983053 QUA983053:QUB983053 RDW983053:RDX983053 RNS983053:RNT983053 RXO983053:RXP983053 SHK983053:SHL983053 SRG983053:SRH983053 TBC983053:TBD983053 TKY983053:TKZ983053 TUU983053:TUV983053 UEQ983053:UER983053 UOM983053:UON983053 UYI983053:UYJ983053 VIE983053:VIF983053 VSA983053:VSB983053 WBW983053:WBX983053 WLS983053:WLT983053 WVO983053:WVP983053 G983090:H983090 JC983090:JD983090 SY983090:SZ983090 ACU983090:ACV983090 AMQ983090:AMR983090 AWM983090:AWN983090 BGI983090:BGJ983090 BQE983090:BQF983090 CAA983090:CAB983090 CJW983090:CJX983090 CTS983090:CTT983090 DDO983090:DDP983090 DNK983090:DNL983090 DXG983090:DXH983090 EHC983090:EHD983090 EQY983090:EQZ983090 FAU983090:FAV983090 FKQ983090:FKR983090 FUM983090:FUN983090 GEI983090:GEJ983090 GOE983090:GOF983090 GYA983090:GYB983090 HHW983090:HHX983090 HRS983090:HRT983090 IBO983090:IBP983090 ILK983090:ILL983090 IVG983090:IVH983090 JFC983090:JFD983090 JOY983090:JOZ983090 JYU983090:JYV983090 KIQ983090:KIR983090 KSM983090:KSN983090 LCI983090:LCJ983090 LME983090:LMF983090 LWA983090:LWB983090 MFW983090:MFX983090 MPS983090:MPT983090 MZO983090:MZP983090 NJK983090:NJL983090 NTG983090:NTH983090 ODC983090:ODD983090 OMY983090:OMZ983090 OWU983090:OWV983090 PGQ983090:PGR983090 PQM983090:PQN983090 QAI983090:QAJ983090 QKE983090:QKF983090 QUA983090:QUB983090 RDW983090:RDX983090 RNS983090:RNT983090 RXO983090:RXP983090 SHK983090:SHL983090 SRG983090:SRH983090 TBC983090:TBD983090 TKY983090:TKZ983090 TUU983090:TUV983090 UEQ983090:UER983090 UOM983090:UON983090 UYI983090:UYJ983090 VIE983090:VIF983090 VSA983090:VSB983090 WBW983090:WBX983090 WLS983090:WLT983090 WVO983090:WVP983090">
      <formula1>"6,12,17"</formula1>
    </dataValidation>
    <dataValidation type="list" allowBlank="1" showInputMessage="1" showErrorMessage="1" sqref="G19:H19 JC19:JD19 SY19:SZ19 ACU19:ACV19 AMQ19:AMR19 AWM19:AWN19 BGI19:BGJ19 BQE19:BQF19 CAA19:CAB19 CJW19:CJX19 CTS19:CTT19 DDO19:DDP19 DNK19:DNL19 DXG19:DXH19 EHC19:EHD19 EQY19:EQZ19 FAU19:FAV19 FKQ19:FKR19 FUM19:FUN19 GEI19:GEJ19 GOE19:GOF19 GYA19:GYB19 HHW19:HHX19 HRS19:HRT19 IBO19:IBP19 ILK19:ILL19 IVG19:IVH19 JFC19:JFD19 JOY19:JOZ19 JYU19:JYV19 KIQ19:KIR19 KSM19:KSN19 LCI19:LCJ19 LME19:LMF19 LWA19:LWB19 MFW19:MFX19 MPS19:MPT19 MZO19:MZP19 NJK19:NJL19 NTG19:NTH19 ODC19:ODD19 OMY19:OMZ19 OWU19:OWV19 PGQ19:PGR19 PQM19:PQN19 QAI19:QAJ19 QKE19:QKF19 QUA19:QUB19 RDW19:RDX19 RNS19:RNT19 RXO19:RXP19 SHK19:SHL19 SRG19:SRH19 TBC19:TBD19 TKY19:TKZ19 TUU19:TUV19 UEQ19:UER19 UOM19:UON19 UYI19:UYJ19 VIE19:VIF19 VSA19:VSB19 WBW19:WBX19 WLS19:WLT19 WVO19:WVP19 G56:H56 JC56:JD56 SY56:SZ56 ACU56:ACV56 AMQ56:AMR56 AWM56:AWN56 BGI56:BGJ56 BQE56:BQF56 CAA56:CAB56 CJW56:CJX56 CTS56:CTT56 DDO56:DDP56 DNK56:DNL56 DXG56:DXH56 EHC56:EHD56 EQY56:EQZ56 FAU56:FAV56 FKQ56:FKR56 FUM56:FUN56 GEI56:GEJ56 GOE56:GOF56 GYA56:GYB56 HHW56:HHX56 HRS56:HRT56 IBO56:IBP56 ILK56:ILL56 IVG56:IVH56 JFC56:JFD56 JOY56:JOZ56 JYU56:JYV56 KIQ56:KIR56 KSM56:KSN56 LCI56:LCJ56 LME56:LMF56 LWA56:LWB56 MFW56:MFX56 MPS56:MPT56 MZO56:MZP56 NJK56:NJL56 NTG56:NTH56 ODC56:ODD56 OMY56:OMZ56 OWU56:OWV56 PGQ56:PGR56 PQM56:PQN56 QAI56:QAJ56 QKE56:QKF56 QUA56:QUB56 RDW56:RDX56 RNS56:RNT56 RXO56:RXP56 SHK56:SHL56 SRG56:SRH56 TBC56:TBD56 TKY56:TKZ56 TUU56:TUV56 UEQ56:UER56 UOM56:UON56 UYI56:UYJ56 VIE56:VIF56 VSA56:VSB56 WBW56:WBX56 WLS56:WLT56 WVO56:WVP56 G65555:H65555 JC65555:JD65555 SY65555:SZ65555 ACU65555:ACV65555 AMQ65555:AMR65555 AWM65555:AWN65555 BGI65555:BGJ65555 BQE65555:BQF65555 CAA65555:CAB65555 CJW65555:CJX65555 CTS65555:CTT65555 DDO65555:DDP65555 DNK65555:DNL65555 DXG65555:DXH65555 EHC65555:EHD65555 EQY65555:EQZ65555 FAU65555:FAV65555 FKQ65555:FKR65555 FUM65555:FUN65555 GEI65555:GEJ65555 GOE65555:GOF65555 GYA65555:GYB65555 HHW65555:HHX65555 HRS65555:HRT65555 IBO65555:IBP65555 ILK65555:ILL65555 IVG65555:IVH65555 JFC65555:JFD65555 JOY65555:JOZ65555 JYU65555:JYV65555 KIQ65555:KIR65555 KSM65555:KSN65555 LCI65555:LCJ65555 LME65555:LMF65555 LWA65555:LWB65555 MFW65555:MFX65555 MPS65555:MPT65555 MZO65555:MZP65555 NJK65555:NJL65555 NTG65555:NTH65555 ODC65555:ODD65555 OMY65555:OMZ65555 OWU65555:OWV65555 PGQ65555:PGR65555 PQM65555:PQN65555 QAI65555:QAJ65555 QKE65555:QKF65555 QUA65555:QUB65555 RDW65555:RDX65555 RNS65555:RNT65555 RXO65555:RXP65555 SHK65555:SHL65555 SRG65555:SRH65555 TBC65555:TBD65555 TKY65555:TKZ65555 TUU65555:TUV65555 UEQ65555:UER65555 UOM65555:UON65555 UYI65555:UYJ65555 VIE65555:VIF65555 VSA65555:VSB65555 WBW65555:WBX65555 WLS65555:WLT65555 WVO65555:WVP65555 G65592:H65592 JC65592:JD65592 SY65592:SZ65592 ACU65592:ACV65592 AMQ65592:AMR65592 AWM65592:AWN65592 BGI65592:BGJ65592 BQE65592:BQF65592 CAA65592:CAB65592 CJW65592:CJX65592 CTS65592:CTT65592 DDO65592:DDP65592 DNK65592:DNL65592 DXG65592:DXH65592 EHC65592:EHD65592 EQY65592:EQZ65592 FAU65592:FAV65592 FKQ65592:FKR65592 FUM65592:FUN65592 GEI65592:GEJ65592 GOE65592:GOF65592 GYA65592:GYB65592 HHW65592:HHX65592 HRS65592:HRT65592 IBO65592:IBP65592 ILK65592:ILL65592 IVG65592:IVH65592 JFC65592:JFD65592 JOY65592:JOZ65592 JYU65592:JYV65592 KIQ65592:KIR65592 KSM65592:KSN65592 LCI65592:LCJ65592 LME65592:LMF65592 LWA65592:LWB65592 MFW65592:MFX65592 MPS65592:MPT65592 MZO65592:MZP65592 NJK65592:NJL65592 NTG65592:NTH65592 ODC65592:ODD65592 OMY65592:OMZ65592 OWU65592:OWV65592 PGQ65592:PGR65592 PQM65592:PQN65592 QAI65592:QAJ65592 QKE65592:QKF65592 QUA65592:QUB65592 RDW65592:RDX65592 RNS65592:RNT65592 RXO65592:RXP65592 SHK65592:SHL65592 SRG65592:SRH65592 TBC65592:TBD65592 TKY65592:TKZ65592 TUU65592:TUV65592 UEQ65592:UER65592 UOM65592:UON65592 UYI65592:UYJ65592 VIE65592:VIF65592 VSA65592:VSB65592 WBW65592:WBX65592 WLS65592:WLT65592 WVO65592:WVP65592 G131091:H131091 JC131091:JD131091 SY131091:SZ131091 ACU131091:ACV131091 AMQ131091:AMR131091 AWM131091:AWN131091 BGI131091:BGJ131091 BQE131091:BQF131091 CAA131091:CAB131091 CJW131091:CJX131091 CTS131091:CTT131091 DDO131091:DDP131091 DNK131091:DNL131091 DXG131091:DXH131091 EHC131091:EHD131091 EQY131091:EQZ131091 FAU131091:FAV131091 FKQ131091:FKR131091 FUM131091:FUN131091 GEI131091:GEJ131091 GOE131091:GOF131091 GYA131091:GYB131091 HHW131091:HHX131091 HRS131091:HRT131091 IBO131091:IBP131091 ILK131091:ILL131091 IVG131091:IVH131091 JFC131091:JFD131091 JOY131091:JOZ131091 JYU131091:JYV131091 KIQ131091:KIR131091 KSM131091:KSN131091 LCI131091:LCJ131091 LME131091:LMF131091 LWA131091:LWB131091 MFW131091:MFX131091 MPS131091:MPT131091 MZO131091:MZP131091 NJK131091:NJL131091 NTG131091:NTH131091 ODC131091:ODD131091 OMY131091:OMZ131091 OWU131091:OWV131091 PGQ131091:PGR131091 PQM131091:PQN131091 QAI131091:QAJ131091 QKE131091:QKF131091 QUA131091:QUB131091 RDW131091:RDX131091 RNS131091:RNT131091 RXO131091:RXP131091 SHK131091:SHL131091 SRG131091:SRH131091 TBC131091:TBD131091 TKY131091:TKZ131091 TUU131091:TUV131091 UEQ131091:UER131091 UOM131091:UON131091 UYI131091:UYJ131091 VIE131091:VIF131091 VSA131091:VSB131091 WBW131091:WBX131091 WLS131091:WLT131091 WVO131091:WVP131091 G131128:H131128 JC131128:JD131128 SY131128:SZ131128 ACU131128:ACV131128 AMQ131128:AMR131128 AWM131128:AWN131128 BGI131128:BGJ131128 BQE131128:BQF131128 CAA131128:CAB131128 CJW131128:CJX131128 CTS131128:CTT131128 DDO131128:DDP131128 DNK131128:DNL131128 DXG131128:DXH131128 EHC131128:EHD131128 EQY131128:EQZ131128 FAU131128:FAV131128 FKQ131128:FKR131128 FUM131128:FUN131128 GEI131128:GEJ131128 GOE131128:GOF131128 GYA131128:GYB131128 HHW131128:HHX131128 HRS131128:HRT131128 IBO131128:IBP131128 ILK131128:ILL131128 IVG131128:IVH131128 JFC131128:JFD131128 JOY131128:JOZ131128 JYU131128:JYV131128 KIQ131128:KIR131128 KSM131128:KSN131128 LCI131128:LCJ131128 LME131128:LMF131128 LWA131128:LWB131128 MFW131128:MFX131128 MPS131128:MPT131128 MZO131128:MZP131128 NJK131128:NJL131128 NTG131128:NTH131128 ODC131128:ODD131128 OMY131128:OMZ131128 OWU131128:OWV131128 PGQ131128:PGR131128 PQM131128:PQN131128 QAI131128:QAJ131128 QKE131128:QKF131128 QUA131128:QUB131128 RDW131128:RDX131128 RNS131128:RNT131128 RXO131128:RXP131128 SHK131128:SHL131128 SRG131128:SRH131128 TBC131128:TBD131128 TKY131128:TKZ131128 TUU131128:TUV131128 UEQ131128:UER131128 UOM131128:UON131128 UYI131128:UYJ131128 VIE131128:VIF131128 VSA131128:VSB131128 WBW131128:WBX131128 WLS131128:WLT131128 WVO131128:WVP131128 G196627:H196627 JC196627:JD196627 SY196627:SZ196627 ACU196627:ACV196627 AMQ196627:AMR196627 AWM196627:AWN196627 BGI196627:BGJ196627 BQE196627:BQF196627 CAA196627:CAB196627 CJW196627:CJX196627 CTS196627:CTT196627 DDO196627:DDP196627 DNK196627:DNL196627 DXG196627:DXH196627 EHC196627:EHD196627 EQY196627:EQZ196627 FAU196627:FAV196627 FKQ196627:FKR196627 FUM196627:FUN196627 GEI196627:GEJ196627 GOE196627:GOF196627 GYA196627:GYB196627 HHW196627:HHX196627 HRS196627:HRT196627 IBO196627:IBP196627 ILK196627:ILL196627 IVG196627:IVH196627 JFC196627:JFD196627 JOY196627:JOZ196627 JYU196627:JYV196627 KIQ196627:KIR196627 KSM196627:KSN196627 LCI196627:LCJ196627 LME196627:LMF196627 LWA196627:LWB196627 MFW196627:MFX196627 MPS196627:MPT196627 MZO196627:MZP196627 NJK196627:NJL196627 NTG196627:NTH196627 ODC196627:ODD196627 OMY196627:OMZ196627 OWU196627:OWV196627 PGQ196627:PGR196627 PQM196627:PQN196627 QAI196627:QAJ196627 QKE196627:QKF196627 QUA196627:QUB196627 RDW196627:RDX196627 RNS196627:RNT196627 RXO196627:RXP196627 SHK196627:SHL196627 SRG196627:SRH196627 TBC196627:TBD196627 TKY196627:TKZ196627 TUU196627:TUV196627 UEQ196627:UER196627 UOM196627:UON196627 UYI196627:UYJ196627 VIE196627:VIF196627 VSA196627:VSB196627 WBW196627:WBX196627 WLS196627:WLT196627 WVO196627:WVP196627 G196664:H196664 JC196664:JD196664 SY196664:SZ196664 ACU196664:ACV196664 AMQ196664:AMR196664 AWM196664:AWN196664 BGI196664:BGJ196664 BQE196664:BQF196664 CAA196664:CAB196664 CJW196664:CJX196664 CTS196664:CTT196664 DDO196664:DDP196664 DNK196664:DNL196664 DXG196664:DXH196664 EHC196664:EHD196664 EQY196664:EQZ196664 FAU196664:FAV196664 FKQ196664:FKR196664 FUM196664:FUN196664 GEI196664:GEJ196664 GOE196664:GOF196664 GYA196664:GYB196664 HHW196664:HHX196664 HRS196664:HRT196664 IBO196664:IBP196664 ILK196664:ILL196664 IVG196664:IVH196664 JFC196664:JFD196664 JOY196664:JOZ196664 JYU196664:JYV196664 KIQ196664:KIR196664 KSM196664:KSN196664 LCI196664:LCJ196664 LME196664:LMF196664 LWA196664:LWB196664 MFW196664:MFX196664 MPS196664:MPT196664 MZO196664:MZP196664 NJK196664:NJL196664 NTG196664:NTH196664 ODC196664:ODD196664 OMY196664:OMZ196664 OWU196664:OWV196664 PGQ196664:PGR196664 PQM196664:PQN196664 QAI196664:QAJ196664 QKE196664:QKF196664 QUA196664:QUB196664 RDW196664:RDX196664 RNS196664:RNT196664 RXO196664:RXP196664 SHK196664:SHL196664 SRG196664:SRH196664 TBC196664:TBD196664 TKY196664:TKZ196664 TUU196664:TUV196664 UEQ196664:UER196664 UOM196664:UON196664 UYI196664:UYJ196664 VIE196664:VIF196664 VSA196664:VSB196664 WBW196664:WBX196664 WLS196664:WLT196664 WVO196664:WVP196664 G262163:H262163 JC262163:JD262163 SY262163:SZ262163 ACU262163:ACV262163 AMQ262163:AMR262163 AWM262163:AWN262163 BGI262163:BGJ262163 BQE262163:BQF262163 CAA262163:CAB262163 CJW262163:CJX262163 CTS262163:CTT262163 DDO262163:DDP262163 DNK262163:DNL262163 DXG262163:DXH262163 EHC262163:EHD262163 EQY262163:EQZ262163 FAU262163:FAV262163 FKQ262163:FKR262163 FUM262163:FUN262163 GEI262163:GEJ262163 GOE262163:GOF262163 GYA262163:GYB262163 HHW262163:HHX262163 HRS262163:HRT262163 IBO262163:IBP262163 ILK262163:ILL262163 IVG262163:IVH262163 JFC262163:JFD262163 JOY262163:JOZ262163 JYU262163:JYV262163 KIQ262163:KIR262163 KSM262163:KSN262163 LCI262163:LCJ262163 LME262163:LMF262163 LWA262163:LWB262163 MFW262163:MFX262163 MPS262163:MPT262163 MZO262163:MZP262163 NJK262163:NJL262163 NTG262163:NTH262163 ODC262163:ODD262163 OMY262163:OMZ262163 OWU262163:OWV262163 PGQ262163:PGR262163 PQM262163:PQN262163 QAI262163:QAJ262163 QKE262163:QKF262163 QUA262163:QUB262163 RDW262163:RDX262163 RNS262163:RNT262163 RXO262163:RXP262163 SHK262163:SHL262163 SRG262163:SRH262163 TBC262163:TBD262163 TKY262163:TKZ262163 TUU262163:TUV262163 UEQ262163:UER262163 UOM262163:UON262163 UYI262163:UYJ262163 VIE262163:VIF262163 VSA262163:VSB262163 WBW262163:WBX262163 WLS262163:WLT262163 WVO262163:WVP262163 G262200:H262200 JC262200:JD262200 SY262200:SZ262200 ACU262200:ACV262200 AMQ262200:AMR262200 AWM262200:AWN262200 BGI262200:BGJ262200 BQE262200:BQF262200 CAA262200:CAB262200 CJW262200:CJX262200 CTS262200:CTT262200 DDO262200:DDP262200 DNK262200:DNL262200 DXG262200:DXH262200 EHC262200:EHD262200 EQY262200:EQZ262200 FAU262200:FAV262200 FKQ262200:FKR262200 FUM262200:FUN262200 GEI262200:GEJ262200 GOE262200:GOF262200 GYA262200:GYB262200 HHW262200:HHX262200 HRS262200:HRT262200 IBO262200:IBP262200 ILK262200:ILL262200 IVG262200:IVH262200 JFC262200:JFD262200 JOY262200:JOZ262200 JYU262200:JYV262200 KIQ262200:KIR262200 KSM262200:KSN262200 LCI262200:LCJ262200 LME262200:LMF262200 LWA262200:LWB262200 MFW262200:MFX262200 MPS262200:MPT262200 MZO262200:MZP262200 NJK262200:NJL262200 NTG262200:NTH262200 ODC262200:ODD262200 OMY262200:OMZ262200 OWU262200:OWV262200 PGQ262200:PGR262200 PQM262200:PQN262200 QAI262200:QAJ262200 QKE262200:QKF262200 QUA262200:QUB262200 RDW262200:RDX262200 RNS262200:RNT262200 RXO262200:RXP262200 SHK262200:SHL262200 SRG262200:SRH262200 TBC262200:TBD262200 TKY262200:TKZ262200 TUU262200:TUV262200 UEQ262200:UER262200 UOM262200:UON262200 UYI262200:UYJ262200 VIE262200:VIF262200 VSA262200:VSB262200 WBW262200:WBX262200 WLS262200:WLT262200 WVO262200:WVP262200 G327699:H327699 JC327699:JD327699 SY327699:SZ327699 ACU327699:ACV327699 AMQ327699:AMR327699 AWM327699:AWN327699 BGI327699:BGJ327699 BQE327699:BQF327699 CAA327699:CAB327699 CJW327699:CJX327699 CTS327699:CTT327699 DDO327699:DDP327699 DNK327699:DNL327699 DXG327699:DXH327699 EHC327699:EHD327699 EQY327699:EQZ327699 FAU327699:FAV327699 FKQ327699:FKR327699 FUM327699:FUN327699 GEI327699:GEJ327699 GOE327699:GOF327699 GYA327699:GYB327699 HHW327699:HHX327699 HRS327699:HRT327699 IBO327699:IBP327699 ILK327699:ILL327699 IVG327699:IVH327699 JFC327699:JFD327699 JOY327699:JOZ327699 JYU327699:JYV327699 KIQ327699:KIR327699 KSM327699:KSN327699 LCI327699:LCJ327699 LME327699:LMF327699 LWA327699:LWB327699 MFW327699:MFX327699 MPS327699:MPT327699 MZO327699:MZP327699 NJK327699:NJL327699 NTG327699:NTH327699 ODC327699:ODD327699 OMY327699:OMZ327699 OWU327699:OWV327699 PGQ327699:PGR327699 PQM327699:PQN327699 QAI327699:QAJ327699 QKE327699:QKF327699 QUA327699:QUB327699 RDW327699:RDX327699 RNS327699:RNT327699 RXO327699:RXP327699 SHK327699:SHL327699 SRG327699:SRH327699 TBC327699:TBD327699 TKY327699:TKZ327699 TUU327699:TUV327699 UEQ327699:UER327699 UOM327699:UON327699 UYI327699:UYJ327699 VIE327699:VIF327699 VSA327699:VSB327699 WBW327699:WBX327699 WLS327699:WLT327699 WVO327699:WVP327699 G327736:H327736 JC327736:JD327736 SY327736:SZ327736 ACU327736:ACV327736 AMQ327736:AMR327736 AWM327736:AWN327736 BGI327736:BGJ327736 BQE327736:BQF327736 CAA327736:CAB327736 CJW327736:CJX327736 CTS327736:CTT327736 DDO327736:DDP327736 DNK327736:DNL327736 DXG327736:DXH327736 EHC327736:EHD327736 EQY327736:EQZ327736 FAU327736:FAV327736 FKQ327736:FKR327736 FUM327736:FUN327736 GEI327736:GEJ327736 GOE327736:GOF327736 GYA327736:GYB327736 HHW327736:HHX327736 HRS327736:HRT327736 IBO327736:IBP327736 ILK327736:ILL327736 IVG327736:IVH327736 JFC327736:JFD327736 JOY327736:JOZ327736 JYU327736:JYV327736 KIQ327736:KIR327736 KSM327736:KSN327736 LCI327736:LCJ327736 LME327736:LMF327736 LWA327736:LWB327736 MFW327736:MFX327736 MPS327736:MPT327736 MZO327736:MZP327736 NJK327736:NJL327736 NTG327736:NTH327736 ODC327736:ODD327736 OMY327736:OMZ327736 OWU327736:OWV327736 PGQ327736:PGR327736 PQM327736:PQN327736 QAI327736:QAJ327736 QKE327736:QKF327736 QUA327736:QUB327736 RDW327736:RDX327736 RNS327736:RNT327736 RXO327736:RXP327736 SHK327736:SHL327736 SRG327736:SRH327736 TBC327736:TBD327736 TKY327736:TKZ327736 TUU327736:TUV327736 UEQ327736:UER327736 UOM327736:UON327736 UYI327736:UYJ327736 VIE327736:VIF327736 VSA327736:VSB327736 WBW327736:WBX327736 WLS327736:WLT327736 WVO327736:WVP327736 G393235:H393235 JC393235:JD393235 SY393235:SZ393235 ACU393235:ACV393235 AMQ393235:AMR393235 AWM393235:AWN393235 BGI393235:BGJ393235 BQE393235:BQF393235 CAA393235:CAB393235 CJW393235:CJX393235 CTS393235:CTT393235 DDO393235:DDP393235 DNK393235:DNL393235 DXG393235:DXH393235 EHC393235:EHD393235 EQY393235:EQZ393235 FAU393235:FAV393235 FKQ393235:FKR393235 FUM393235:FUN393235 GEI393235:GEJ393235 GOE393235:GOF393235 GYA393235:GYB393235 HHW393235:HHX393235 HRS393235:HRT393235 IBO393235:IBP393235 ILK393235:ILL393235 IVG393235:IVH393235 JFC393235:JFD393235 JOY393235:JOZ393235 JYU393235:JYV393235 KIQ393235:KIR393235 KSM393235:KSN393235 LCI393235:LCJ393235 LME393235:LMF393235 LWA393235:LWB393235 MFW393235:MFX393235 MPS393235:MPT393235 MZO393235:MZP393235 NJK393235:NJL393235 NTG393235:NTH393235 ODC393235:ODD393235 OMY393235:OMZ393235 OWU393235:OWV393235 PGQ393235:PGR393235 PQM393235:PQN393235 QAI393235:QAJ393235 QKE393235:QKF393235 QUA393235:QUB393235 RDW393235:RDX393235 RNS393235:RNT393235 RXO393235:RXP393235 SHK393235:SHL393235 SRG393235:SRH393235 TBC393235:TBD393235 TKY393235:TKZ393235 TUU393235:TUV393235 UEQ393235:UER393235 UOM393235:UON393235 UYI393235:UYJ393235 VIE393235:VIF393235 VSA393235:VSB393235 WBW393235:WBX393235 WLS393235:WLT393235 WVO393235:WVP393235 G393272:H393272 JC393272:JD393272 SY393272:SZ393272 ACU393272:ACV393272 AMQ393272:AMR393272 AWM393272:AWN393272 BGI393272:BGJ393272 BQE393272:BQF393272 CAA393272:CAB393272 CJW393272:CJX393272 CTS393272:CTT393272 DDO393272:DDP393272 DNK393272:DNL393272 DXG393272:DXH393272 EHC393272:EHD393272 EQY393272:EQZ393272 FAU393272:FAV393272 FKQ393272:FKR393272 FUM393272:FUN393272 GEI393272:GEJ393272 GOE393272:GOF393272 GYA393272:GYB393272 HHW393272:HHX393272 HRS393272:HRT393272 IBO393272:IBP393272 ILK393272:ILL393272 IVG393272:IVH393272 JFC393272:JFD393272 JOY393272:JOZ393272 JYU393272:JYV393272 KIQ393272:KIR393272 KSM393272:KSN393272 LCI393272:LCJ393272 LME393272:LMF393272 LWA393272:LWB393272 MFW393272:MFX393272 MPS393272:MPT393272 MZO393272:MZP393272 NJK393272:NJL393272 NTG393272:NTH393272 ODC393272:ODD393272 OMY393272:OMZ393272 OWU393272:OWV393272 PGQ393272:PGR393272 PQM393272:PQN393272 QAI393272:QAJ393272 QKE393272:QKF393272 QUA393272:QUB393272 RDW393272:RDX393272 RNS393272:RNT393272 RXO393272:RXP393272 SHK393272:SHL393272 SRG393272:SRH393272 TBC393272:TBD393272 TKY393272:TKZ393272 TUU393272:TUV393272 UEQ393272:UER393272 UOM393272:UON393272 UYI393272:UYJ393272 VIE393272:VIF393272 VSA393272:VSB393272 WBW393272:WBX393272 WLS393272:WLT393272 WVO393272:WVP393272 G458771:H458771 JC458771:JD458771 SY458771:SZ458771 ACU458771:ACV458771 AMQ458771:AMR458771 AWM458771:AWN458771 BGI458771:BGJ458771 BQE458771:BQF458771 CAA458771:CAB458771 CJW458771:CJX458771 CTS458771:CTT458771 DDO458771:DDP458771 DNK458771:DNL458771 DXG458771:DXH458771 EHC458771:EHD458771 EQY458771:EQZ458771 FAU458771:FAV458771 FKQ458771:FKR458771 FUM458771:FUN458771 GEI458771:GEJ458771 GOE458771:GOF458771 GYA458771:GYB458771 HHW458771:HHX458771 HRS458771:HRT458771 IBO458771:IBP458771 ILK458771:ILL458771 IVG458771:IVH458771 JFC458771:JFD458771 JOY458771:JOZ458771 JYU458771:JYV458771 KIQ458771:KIR458771 KSM458771:KSN458771 LCI458771:LCJ458771 LME458771:LMF458771 LWA458771:LWB458771 MFW458771:MFX458771 MPS458771:MPT458771 MZO458771:MZP458771 NJK458771:NJL458771 NTG458771:NTH458771 ODC458771:ODD458771 OMY458771:OMZ458771 OWU458771:OWV458771 PGQ458771:PGR458771 PQM458771:PQN458771 QAI458771:QAJ458771 QKE458771:QKF458771 QUA458771:QUB458771 RDW458771:RDX458771 RNS458771:RNT458771 RXO458771:RXP458771 SHK458771:SHL458771 SRG458771:SRH458771 TBC458771:TBD458771 TKY458771:TKZ458771 TUU458771:TUV458771 UEQ458771:UER458771 UOM458771:UON458771 UYI458771:UYJ458771 VIE458771:VIF458771 VSA458771:VSB458771 WBW458771:WBX458771 WLS458771:WLT458771 WVO458771:WVP458771 G458808:H458808 JC458808:JD458808 SY458808:SZ458808 ACU458808:ACV458808 AMQ458808:AMR458808 AWM458808:AWN458808 BGI458808:BGJ458808 BQE458808:BQF458808 CAA458808:CAB458808 CJW458808:CJX458808 CTS458808:CTT458808 DDO458808:DDP458808 DNK458808:DNL458808 DXG458808:DXH458808 EHC458808:EHD458808 EQY458808:EQZ458808 FAU458808:FAV458808 FKQ458808:FKR458808 FUM458808:FUN458808 GEI458808:GEJ458808 GOE458808:GOF458808 GYA458808:GYB458808 HHW458808:HHX458808 HRS458808:HRT458808 IBO458808:IBP458808 ILK458808:ILL458808 IVG458808:IVH458808 JFC458808:JFD458808 JOY458808:JOZ458808 JYU458808:JYV458808 KIQ458808:KIR458808 KSM458808:KSN458808 LCI458808:LCJ458808 LME458808:LMF458808 LWA458808:LWB458808 MFW458808:MFX458808 MPS458808:MPT458808 MZO458808:MZP458808 NJK458808:NJL458808 NTG458808:NTH458808 ODC458808:ODD458808 OMY458808:OMZ458808 OWU458808:OWV458808 PGQ458808:PGR458808 PQM458808:PQN458808 QAI458808:QAJ458808 QKE458808:QKF458808 QUA458808:QUB458808 RDW458808:RDX458808 RNS458808:RNT458808 RXO458808:RXP458808 SHK458808:SHL458808 SRG458808:SRH458808 TBC458808:TBD458808 TKY458808:TKZ458808 TUU458808:TUV458808 UEQ458808:UER458808 UOM458808:UON458808 UYI458808:UYJ458808 VIE458808:VIF458808 VSA458808:VSB458808 WBW458808:WBX458808 WLS458808:WLT458808 WVO458808:WVP458808 G524307:H524307 JC524307:JD524307 SY524307:SZ524307 ACU524307:ACV524307 AMQ524307:AMR524307 AWM524307:AWN524307 BGI524307:BGJ524307 BQE524307:BQF524307 CAA524307:CAB524307 CJW524307:CJX524307 CTS524307:CTT524307 DDO524307:DDP524307 DNK524307:DNL524307 DXG524307:DXH524307 EHC524307:EHD524307 EQY524307:EQZ524307 FAU524307:FAV524307 FKQ524307:FKR524307 FUM524307:FUN524307 GEI524307:GEJ524307 GOE524307:GOF524307 GYA524307:GYB524307 HHW524307:HHX524307 HRS524307:HRT524307 IBO524307:IBP524307 ILK524307:ILL524307 IVG524307:IVH524307 JFC524307:JFD524307 JOY524307:JOZ524307 JYU524307:JYV524307 KIQ524307:KIR524307 KSM524307:KSN524307 LCI524307:LCJ524307 LME524307:LMF524307 LWA524307:LWB524307 MFW524307:MFX524307 MPS524307:MPT524307 MZO524307:MZP524307 NJK524307:NJL524307 NTG524307:NTH524307 ODC524307:ODD524307 OMY524307:OMZ524307 OWU524307:OWV524307 PGQ524307:PGR524307 PQM524307:PQN524307 QAI524307:QAJ524307 QKE524307:QKF524307 QUA524307:QUB524307 RDW524307:RDX524307 RNS524307:RNT524307 RXO524307:RXP524307 SHK524307:SHL524307 SRG524307:SRH524307 TBC524307:TBD524307 TKY524307:TKZ524307 TUU524307:TUV524307 UEQ524307:UER524307 UOM524307:UON524307 UYI524307:UYJ524307 VIE524307:VIF524307 VSA524307:VSB524307 WBW524307:WBX524307 WLS524307:WLT524307 WVO524307:WVP524307 G524344:H524344 JC524344:JD524344 SY524344:SZ524344 ACU524344:ACV524344 AMQ524344:AMR524344 AWM524344:AWN524344 BGI524344:BGJ524344 BQE524344:BQF524344 CAA524344:CAB524344 CJW524344:CJX524344 CTS524344:CTT524344 DDO524344:DDP524344 DNK524344:DNL524344 DXG524344:DXH524344 EHC524344:EHD524344 EQY524344:EQZ524344 FAU524344:FAV524344 FKQ524344:FKR524344 FUM524344:FUN524344 GEI524344:GEJ524344 GOE524344:GOF524344 GYA524344:GYB524344 HHW524344:HHX524344 HRS524344:HRT524344 IBO524344:IBP524344 ILK524344:ILL524344 IVG524344:IVH524344 JFC524344:JFD524344 JOY524344:JOZ524344 JYU524344:JYV524344 KIQ524344:KIR524344 KSM524344:KSN524344 LCI524344:LCJ524344 LME524344:LMF524344 LWA524344:LWB524344 MFW524344:MFX524344 MPS524344:MPT524344 MZO524344:MZP524344 NJK524344:NJL524344 NTG524344:NTH524344 ODC524344:ODD524344 OMY524344:OMZ524344 OWU524344:OWV524344 PGQ524344:PGR524344 PQM524344:PQN524344 QAI524344:QAJ524344 QKE524344:QKF524344 QUA524344:QUB524344 RDW524344:RDX524344 RNS524344:RNT524344 RXO524344:RXP524344 SHK524344:SHL524344 SRG524344:SRH524344 TBC524344:TBD524344 TKY524344:TKZ524344 TUU524344:TUV524344 UEQ524344:UER524344 UOM524344:UON524344 UYI524344:UYJ524344 VIE524344:VIF524344 VSA524344:VSB524344 WBW524344:WBX524344 WLS524344:WLT524344 WVO524344:WVP524344 G589843:H589843 JC589843:JD589843 SY589843:SZ589843 ACU589843:ACV589843 AMQ589843:AMR589843 AWM589843:AWN589843 BGI589843:BGJ589843 BQE589843:BQF589843 CAA589843:CAB589843 CJW589843:CJX589843 CTS589843:CTT589843 DDO589843:DDP589843 DNK589843:DNL589843 DXG589843:DXH589843 EHC589843:EHD589843 EQY589843:EQZ589843 FAU589843:FAV589843 FKQ589843:FKR589843 FUM589843:FUN589843 GEI589843:GEJ589843 GOE589843:GOF589843 GYA589843:GYB589843 HHW589843:HHX589843 HRS589843:HRT589843 IBO589843:IBP589843 ILK589843:ILL589843 IVG589843:IVH589843 JFC589843:JFD589843 JOY589843:JOZ589843 JYU589843:JYV589843 KIQ589843:KIR589843 KSM589843:KSN589843 LCI589843:LCJ589843 LME589843:LMF589843 LWA589843:LWB589843 MFW589843:MFX589843 MPS589843:MPT589843 MZO589843:MZP589843 NJK589843:NJL589843 NTG589843:NTH589843 ODC589843:ODD589843 OMY589843:OMZ589843 OWU589843:OWV589843 PGQ589843:PGR589843 PQM589843:PQN589843 QAI589843:QAJ589843 QKE589843:QKF589843 QUA589843:QUB589843 RDW589843:RDX589843 RNS589843:RNT589843 RXO589843:RXP589843 SHK589843:SHL589843 SRG589843:SRH589843 TBC589843:TBD589843 TKY589843:TKZ589843 TUU589843:TUV589843 UEQ589843:UER589843 UOM589843:UON589843 UYI589843:UYJ589843 VIE589843:VIF589843 VSA589843:VSB589843 WBW589843:WBX589843 WLS589843:WLT589843 WVO589843:WVP589843 G589880:H589880 JC589880:JD589880 SY589880:SZ589880 ACU589880:ACV589880 AMQ589880:AMR589880 AWM589880:AWN589880 BGI589880:BGJ589880 BQE589880:BQF589880 CAA589880:CAB589880 CJW589880:CJX589880 CTS589880:CTT589880 DDO589880:DDP589880 DNK589880:DNL589880 DXG589880:DXH589880 EHC589880:EHD589880 EQY589880:EQZ589880 FAU589880:FAV589880 FKQ589880:FKR589880 FUM589880:FUN589880 GEI589880:GEJ589880 GOE589880:GOF589880 GYA589880:GYB589880 HHW589880:HHX589880 HRS589880:HRT589880 IBO589880:IBP589880 ILK589880:ILL589880 IVG589880:IVH589880 JFC589880:JFD589880 JOY589880:JOZ589880 JYU589880:JYV589880 KIQ589880:KIR589880 KSM589880:KSN589880 LCI589880:LCJ589880 LME589880:LMF589880 LWA589880:LWB589880 MFW589880:MFX589880 MPS589880:MPT589880 MZO589880:MZP589880 NJK589880:NJL589880 NTG589880:NTH589880 ODC589880:ODD589880 OMY589880:OMZ589880 OWU589880:OWV589880 PGQ589880:PGR589880 PQM589880:PQN589880 QAI589880:QAJ589880 QKE589880:QKF589880 QUA589880:QUB589880 RDW589880:RDX589880 RNS589880:RNT589880 RXO589880:RXP589880 SHK589880:SHL589880 SRG589880:SRH589880 TBC589880:TBD589880 TKY589880:TKZ589880 TUU589880:TUV589880 UEQ589880:UER589880 UOM589880:UON589880 UYI589880:UYJ589880 VIE589880:VIF589880 VSA589880:VSB589880 WBW589880:WBX589880 WLS589880:WLT589880 WVO589880:WVP589880 G655379:H655379 JC655379:JD655379 SY655379:SZ655379 ACU655379:ACV655379 AMQ655379:AMR655379 AWM655379:AWN655379 BGI655379:BGJ655379 BQE655379:BQF655379 CAA655379:CAB655379 CJW655379:CJX655379 CTS655379:CTT655379 DDO655379:DDP655379 DNK655379:DNL655379 DXG655379:DXH655379 EHC655379:EHD655379 EQY655379:EQZ655379 FAU655379:FAV655379 FKQ655379:FKR655379 FUM655379:FUN655379 GEI655379:GEJ655379 GOE655379:GOF655379 GYA655379:GYB655379 HHW655379:HHX655379 HRS655379:HRT655379 IBO655379:IBP655379 ILK655379:ILL655379 IVG655379:IVH655379 JFC655379:JFD655379 JOY655379:JOZ655379 JYU655379:JYV655379 KIQ655379:KIR655379 KSM655379:KSN655379 LCI655379:LCJ655379 LME655379:LMF655379 LWA655379:LWB655379 MFW655379:MFX655379 MPS655379:MPT655379 MZO655379:MZP655379 NJK655379:NJL655379 NTG655379:NTH655379 ODC655379:ODD655379 OMY655379:OMZ655379 OWU655379:OWV655379 PGQ655379:PGR655379 PQM655379:PQN655379 QAI655379:QAJ655379 QKE655379:QKF655379 QUA655379:QUB655379 RDW655379:RDX655379 RNS655379:RNT655379 RXO655379:RXP655379 SHK655379:SHL655379 SRG655379:SRH655379 TBC655379:TBD655379 TKY655379:TKZ655379 TUU655379:TUV655379 UEQ655379:UER655379 UOM655379:UON655379 UYI655379:UYJ655379 VIE655379:VIF655379 VSA655379:VSB655379 WBW655379:WBX655379 WLS655379:WLT655379 WVO655379:WVP655379 G655416:H655416 JC655416:JD655416 SY655416:SZ655416 ACU655416:ACV655416 AMQ655416:AMR655416 AWM655416:AWN655416 BGI655416:BGJ655416 BQE655416:BQF655416 CAA655416:CAB655416 CJW655416:CJX655416 CTS655416:CTT655416 DDO655416:DDP655416 DNK655416:DNL655416 DXG655416:DXH655416 EHC655416:EHD655416 EQY655416:EQZ655416 FAU655416:FAV655416 FKQ655416:FKR655416 FUM655416:FUN655416 GEI655416:GEJ655416 GOE655416:GOF655416 GYA655416:GYB655416 HHW655416:HHX655416 HRS655416:HRT655416 IBO655416:IBP655416 ILK655416:ILL655416 IVG655416:IVH655416 JFC655416:JFD655416 JOY655416:JOZ655416 JYU655416:JYV655416 KIQ655416:KIR655416 KSM655416:KSN655416 LCI655416:LCJ655416 LME655416:LMF655416 LWA655416:LWB655416 MFW655416:MFX655416 MPS655416:MPT655416 MZO655416:MZP655416 NJK655416:NJL655416 NTG655416:NTH655416 ODC655416:ODD655416 OMY655416:OMZ655416 OWU655416:OWV655416 PGQ655416:PGR655416 PQM655416:PQN655416 QAI655416:QAJ655416 QKE655416:QKF655416 QUA655416:QUB655416 RDW655416:RDX655416 RNS655416:RNT655416 RXO655416:RXP655416 SHK655416:SHL655416 SRG655416:SRH655416 TBC655416:TBD655416 TKY655416:TKZ655416 TUU655416:TUV655416 UEQ655416:UER655416 UOM655416:UON655416 UYI655416:UYJ655416 VIE655416:VIF655416 VSA655416:VSB655416 WBW655416:WBX655416 WLS655416:WLT655416 WVO655416:WVP655416 G720915:H720915 JC720915:JD720915 SY720915:SZ720915 ACU720915:ACV720915 AMQ720915:AMR720915 AWM720915:AWN720915 BGI720915:BGJ720915 BQE720915:BQF720915 CAA720915:CAB720915 CJW720915:CJX720915 CTS720915:CTT720915 DDO720915:DDP720915 DNK720915:DNL720915 DXG720915:DXH720915 EHC720915:EHD720915 EQY720915:EQZ720915 FAU720915:FAV720915 FKQ720915:FKR720915 FUM720915:FUN720915 GEI720915:GEJ720915 GOE720915:GOF720915 GYA720915:GYB720915 HHW720915:HHX720915 HRS720915:HRT720915 IBO720915:IBP720915 ILK720915:ILL720915 IVG720915:IVH720915 JFC720915:JFD720915 JOY720915:JOZ720915 JYU720915:JYV720915 KIQ720915:KIR720915 KSM720915:KSN720915 LCI720915:LCJ720915 LME720915:LMF720915 LWA720915:LWB720915 MFW720915:MFX720915 MPS720915:MPT720915 MZO720915:MZP720915 NJK720915:NJL720915 NTG720915:NTH720915 ODC720915:ODD720915 OMY720915:OMZ720915 OWU720915:OWV720915 PGQ720915:PGR720915 PQM720915:PQN720915 QAI720915:QAJ720915 QKE720915:QKF720915 QUA720915:QUB720915 RDW720915:RDX720915 RNS720915:RNT720915 RXO720915:RXP720915 SHK720915:SHL720915 SRG720915:SRH720915 TBC720915:TBD720915 TKY720915:TKZ720915 TUU720915:TUV720915 UEQ720915:UER720915 UOM720915:UON720915 UYI720915:UYJ720915 VIE720915:VIF720915 VSA720915:VSB720915 WBW720915:WBX720915 WLS720915:WLT720915 WVO720915:WVP720915 G720952:H720952 JC720952:JD720952 SY720952:SZ720952 ACU720952:ACV720952 AMQ720952:AMR720952 AWM720952:AWN720952 BGI720952:BGJ720952 BQE720952:BQF720952 CAA720952:CAB720952 CJW720952:CJX720952 CTS720952:CTT720952 DDO720952:DDP720952 DNK720952:DNL720952 DXG720952:DXH720952 EHC720952:EHD720952 EQY720952:EQZ720952 FAU720952:FAV720952 FKQ720952:FKR720952 FUM720952:FUN720952 GEI720952:GEJ720952 GOE720952:GOF720952 GYA720952:GYB720952 HHW720952:HHX720952 HRS720952:HRT720952 IBO720952:IBP720952 ILK720952:ILL720952 IVG720952:IVH720952 JFC720952:JFD720952 JOY720952:JOZ720952 JYU720952:JYV720952 KIQ720952:KIR720952 KSM720952:KSN720952 LCI720952:LCJ720952 LME720952:LMF720952 LWA720952:LWB720952 MFW720952:MFX720952 MPS720952:MPT720952 MZO720952:MZP720952 NJK720952:NJL720952 NTG720952:NTH720952 ODC720952:ODD720952 OMY720952:OMZ720952 OWU720952:OWV720952 PGQ720952:PGR720952 PQM720952:PQN720952 QAI720952:QAJ720952 QKE720952:QKF720952 QUA720952:QUB720952 RDW720952:RDX720952 RNS720952:RNT720952 RXO720952:RXP720952 SHK720952:SHL720952 SRG720952:SRH720952 TBC720952:TBD720952 TKY720952:TKZ720952 TUU720952:TUV720952 UEQ720952:UER720952 UOM720952:UON720952 UYI720952:UYJ720952 VIE720952:VIF720952 VSA720952:VSB720952 WBW720952:WBX720952 WLS720952:WLT720952 WVO720952:WVP720952 G786451:H786451 JC786451:JD786451 SY786451:SZ786451 ACU786451:ACV786451 AMQ786451:AMR786451 AWM786451:AWN786451 BGI786451:BGJ786451 BQE786451:BQF786451 CAA786451:CAB786451 CJW786451:CJX786451 CTS786451:CTT786451 DDO786451:DDP786451 DNK786451:DNL786451 DXG786451:DXH786451 EHC786451:EHD786451 EQY786451:EQZ786451 FAU786451:FAV786451 FKQ786451:FKR786451 FUM786451:FUN786451 GEI786451:GEJ786451 GOE786451:GOF786451 GYA786451:GYB786451 HHW786451:HHX786451 HRS786451:HRT786451 IBO786451:IBP786451 ILK786451:ILL786451 IVG786451:IVH786451 JFC786451:JFD786451 JOY786451:JOZ786451 JYU786451:JYV786451 KIQ786451:KIR786451 KSM786451:KSN786451 LCI786451:LCJ786451 LME786451:LMF786451 LWA786451:LWB786451 MFW786451:MFX786451 MPS786451:MPT786451 MZO786451:MZP786451 NJK786451:NJL786451 NTG786451:NTH786451 ODC786451:ODD786451 OMY786451:OMZ786451 OWU786451:OWV786451 PGQ786451:PGR786451 PQM786451:PQN786451 QAI786451:QAJ786451 QKE786451:QKF786451 QUA786451:QUB786451 RDW786451:RDX786451 RNS786451:RNT786451 RXO786451:RXP786451 SHK786451:SHL786451 SRG786451:SRH786451 TBC786451:TBD786451 TKY786451:TKZ786451 TUU786451:TUV786451 UEQ786451:UER786451 UOM786451:UON786451 UYI786451:UYJ786451 VIE786451:VIF786451 VSA786451:VSB786451 WBW786451:WBX786451 WLS786451:WLT786451 WVO786451:WVP786451 G786488:H786488 JC786488:JD786488 SY786488:SZ786488 ACU786488:ACV786488 AMQ786488:AMR786488 AWM786488:AWN786488 BGI786488:BGJ786488 BQE786488:BQF786488 CAA786488:CAB786488 CJW786488:CJX786488 CTS786488:CTT786488 DDO786488:DDP786488 DNK786488:DNL786488 DXG786488:DXH786488 EHC786488:EHD786488 EQY786488:EQZ786488 FAU786488:FAV786488 FKQ786488:FKR786488 FUM786488:FUN786488 GEI786488:GEJ786488 GOE786488:GOF786488 GYA786488:GYB786488 HHW786488:HHX786488 HRS786488:HRT786488 IBO786488:IBP786488 ILK786488:ILL786488 IVG786488:IVH786488 JFC786488:JFD786488 JOY786488:JOZ786488 JYU786488:JYV786488 KIQ786488:KIR786488 KSM786488:KSN786488 LCI786488:LCJ786488 LME786488:LMF786488 LWA786488:LWB786488 MFW786488:MFX786488 MPS786488:MPT786488 MZO786488:MZP786488 NJK786488:NJL786488 NTG786488:NTH786488 ODC786488:ODD786488 OMY786488:OMZ786488 OWU786488:OWV786488 PGQ786488:PGR786488 PQM786488:PQN786488 QAI786488:QAJ786488 QKE786488:QKF786488 QUA786488:QUB786488 RDW786488:RDX786488 RNS786488:RNT786488 RXO786488:RXP786488 SHK786488:SHL786488 SRG786488:SRH786488 TBC786488:TBD786488 TKY786488:TKZ786488 TUU786488:TUV786488 UEQ786488:UER786488 UOM786488:UON786488 UYI786488:UYJ786488 VIE786488:VIF786488 VSA786488:VSB786488 WBW786488:WBX786488 WLS786488:WLT786488 WVO786488:WVP786488 G851987:H851987 JC851987:JD851987 SY851987:SZ851987 ACU851987:ACV851987 AMQ851987:AMR851987 AWM851987:AWN851987 BGI851987:BGJ851987 BQE851987:BQF851987 CAA851987:CAB851987 CJW851987:CJX851987 CTS851987:CTT851987 DDO851987:DDP851987 DNK851987:DNL851987 DXG851987:DXH851987 EHC851987:EHD851987 EQY851987:EQZ851987 FAU851987:FAV851987 FKQ851987:FKR851987 FUM851987:FUN851987 GEI851987:GEJ851987 GOE851987:GOF851987 GYA851987:GYB851987 HHW851987:HHX851987 HRS851987:HRT851987 IBO851987:IBP851987 ILK851987:ILL851987 IVG851987:IVH851987 JFC851987:JFD851987 JOY851987:JOZ851987 JYU851987:JYV851987 KIQ851987:KIR851987 KSM851987:KSN851987 LCI851987:LCJ851987 LME851987:LMF851987 LWA851987:LWB851987 MFW851987:MFX851987 MPS851987:MPT851987 MZO851987:MZP851987 NJK851987:NJL851987 NTG851987:NTH851987 ODC851987:ODD851987 OMY851987:OMZ851987 OWU851987:OWV851987 PGQ851987:PGR851987 PQM851987:PQN851987 QAI851987:QAJ851987 QKE851987:QKF851987 QUA851987:QUB851987 RDW851987:RDX851987 RNS851987:RNT851987 RXO851987:RXP851987 SHK851987:SHL851987 SRG851987:SRH851987 TBC851987:TBD851987 TKY851987:TKZ851987 TUU851987:TUV851987 UEQ851987:UER851987 UOM851987:UON851987 UYI851987:UYJ851987 VIE851987:VIF851987 VSA851987:VSB851987 WBW851987:WBX851987 WLS851987:WLT851987 WVO851987:WVP851987 G852024:H852024 JC852024:JD852024 SY852024:SZ852024 ACU852024:ACV852024 AMQ852024:AMR852024 AWM852024:AWN852024 BGI852024:BGJ852024 BQE852024:BQF852024 CAA852024:CAB852024 CJW852024:CJX852024 CTS852024:CTT852024 DDO852024:DDP852024 DNK852024:DNL852024 DXG852024:DXH852024 EHC852024:EHD852024 EQY852024:EQZ852024 FAU852024:FAV852024 FKQ852024:FKR852024 FUM852024:FUN852024 GEI852024:GEJ852024 GOE852024:GOF852024 GYA852024:GYB852024 HHW852024:HHX852024 HRS852024:HRT852024 IBO852024:IBP852024 ILK852024:ILL852024 IVG852024:IVH852024 JFC852024:JFD852024 JOY852024:JOZ852024 JYU852024:JYV852024 KIQ852024:KIR852024 KSM852024:KSN852024 LCI852024:LCJ852024 LME852024:LMF852024 LWA852024:LWB852024 MFW852024:MFX852024 MPS852024:MPT852024 MZO852024:MZP852024 NJK852024:NJL852024 NTG852024:NTH852024 ODC852024:ODD852024 OMY852024:OMZ852024 OWU852024:OWV852024 PGQ852024:PGR852024 PQM852024:PQN852024 QAI852024:QAJ852024 QKE852024:QKF852024 QUA852024:QUB852024 RDW852024:RDX852024 RNS852024:RNT852024 RXO852024:RXP852024 SHK852024:SHL852024 SRG852024:SRH852024 TBC852024:TBD852024 TKY852024:TKZ852024 TUU852024:TUV852024 UEQ852024:UER852024 UOM852024:UON852024 UYI852024:UYJ852024 VIE852024:VIF852024 VSA852024:VSB852024 WBW852024:WBX852024 WLS852024:WLT852024 WVO852024:WVP852024 G917523:H917523 JC917523:JD917523 SY917523:SZ917523 ACU917523:ACV917523 AMQ917523:AMR917523 AWM917523:AWN917523 BGI917523:BGJ917523 BQE917523:BQF917523 CAA917523:CAB917523 CJW917523:CJX917523 CTS917523:CTT917523 DDO917523:DDP917523 DNK917523:DNL917523 DXG917523:DXH917523 EHC917523:EHD917523 EQY917523:EQZ917523 FAU917523:FAV917523 FKQ917523:FKR917523 FUM917523:FUN917523 GEI917523:GEJ917523 GOE917523:GOF917523 GYA917523:GYB917523 HHW917523:HHX917523 HRS917523:HRT917523 IBO917523:IBP917523 ILK917523:ILL917523 IVG917523:IVH917523 JFC917523:JFD917523 JOY917523:JOZ917523 JYU917523:JYV917523 KIQ917523:KIR917523 KSM917523:KSN917523 LCI917523:LCJ917523 LME917523:LMF917523 LWA917523:LWB917523 MFW917523:MFX917523 MPS917523:MPT917523 MZO917523:MZP917523 NJK917523:NJL917523 NTG917523:NTH917523 ODC917523:ODD917523 OMY917523:OMZ917523 OWU917523:OWV917523 PGQ917523:PGR917523 PQM917523:PQN917523 QAI917523:QAJ917523 QKE917523:QKF917523 QUA917523:QUB917523 RDW917523:RDX917523 RNS917523:RNT917523 RXO917523:RXP917523 SHK917523:SHL917523 SRG917523:SRH917523 TBC917523:TBD917523 TKY917523:TKZ917523 TUU917523:TUV917523 UEQ917523:UER917523 UOM917523:UON917523 UYI917523:UYJ917523 VIE917523:VIF917523 VSA917523:VSB917523 WBW917523:WBX917523 WLS917523:WLT917523 WVO917523:WVP917523 G917560:H917560 JC917560:JD917560 SY917560:SZ917560 ACU917560:ACV917560 AMQ917560:AMR917560 AWM917560:AWN917560 BGI917560:BGJ917560 BQE917560:BQF917560 CAA917560:CAB917560 CJW917560:CJX917560 CTS917560:CTT917560 DDO917560:DDP917560 DNK917560:DNL917560 DXG917560:DXH917560 EHC917560:EHD917560 EQY917560:EQZ917560 FAU917560:FAV917560 FKQ917560:FKR917560 FUM917560:FUN917560 GEI917560:GEJ917560 GOE917560:GOF917560 GYA917560:GYB917560 HHW917560:HHX917560 HRS917560:HRT917560 IBO917560:IBP917560 ILK917560:ILL917560 IVG917560:IVH917560 JFC917560:JFD917560 JOY917560:JOZ917560 JYU917560:JYV917560 KIQ917560:KIR917560 KSM917560:KSN917560 LCI917560:LCJ917560 LME917560:LMF917560 LWA917560:LWB917560 MFW917560:MFX917560 MPS917560:MPT917560 MZO917560:MZP917560 NJK917560:NJL917560 NTG917560:NTH917560 ODC917560:ODD917560 OMY917560:OMZ917560 OWU917560:OWV917560 PGQ917560:PGR917560 PQM917560:PQN917560 QAI917560:QAJ917560 QKE917560:QKF917560 QUA917560:QUB917560 RDW917560:RDX917560 RNS917560:RNT917560 RXO917560:RXP917560 SHK917560:SHL917560 SRG917560:SRH917560 TBC917560:TBD917560 TKY917560:TKZ917560 TUU917560:TUV917560 UEQ917560:UER917560 UOM917560:UON917560 UYI917560:UYJ917560 VIE917560:VIF917560 VSA917560:VSB917560 WBW917560:WBX917560 WLS917560:WLT917560 WVO917560:WVP917560 G983059:H983059 JC983059:JD983059 SY983059:SZ983059 ACU983059:ACV983059 AMQ983059:AMR983059 AWM983059:AWN983059 BGI983059:BGJ983059 BQE983059:BQF983059 CAA983059:CAB983059 CJW983059:CJX983059 CTS983059:CTT983059 DDO983059:DDP983059 DNK983059:DNL983059 DXG983059:DXH983059 EHC983059:EHD983059 EQY983059:EQZ983059 FAU983059:FAV983059 FKQ983059:FKR983059 FUM983059:FUN983059 GEI983059:GEJ983059 GOE983059:GOF983059 GYA983059:GYB983059 HHW983059:HHX983059 HRS983059:HRT983059 IBO983059:IBP983059 ILK983059:ILL983059 IVG983059:IVH983059 JFC983059:JFD983059 JOY983059:JOZ983059 JYU983059:JYV983059 KIQ983059:KIR983059 KSM983059:KSN983059 LCI983059:LCJ983059 LME983059:LMF983059 LWA983059:LWB983059 MFW983059:MFX983059 MPS983059:MPT983059 MZO983059:MZP983059 NJK983059:NJL983059 NTG983059:NTH983059 ODC983059:ODD983059 OMY983059:OMZ983059 OWU983059:OWV983059 PGQ983059:PGR983059 PQM983059:PQN983059 QAI983059:QAJ983059 QKE983059:QKF983059 QUA983059:QUB983059 RDW983059:RDX983059 RNS983059:RNT983059 RXO983059:RXP983059 SHK983059:SHL983059 SRG983059:SRH983059 TBC983059:TBD983059 TKY983059:TKZ983059 TUU983059:TUV983059 UEQ983059:UER983059 UOM983059:UON983059 UYI983059:UYJ983059 VIE983059:VIF983059 VSA983059:VSB983059 WBW983059:WBX983059 WLS983059:WLT983059 WVO983059:WVP983059 G983096:H983096 JC983096:JD983096 SY983096:SZ983096 ACU983096:ACV983096 AMQ983096:AMR983096 AWM983096:AWN983096 BGI983096:BGJ983096 BQE983096:BQF983096 CAA983096:CAB983096 CJW983096:CJX983096 CTS983096:CTT983096 DDO983096:DDP983096 DNK983096:DNL983096 DXG983096:DXH983096 EHC983096:EHD983096 EQY983096:EQZ983096 FAU983096:FAV983096 FKQ983096:FKR983096 FUM983096:FUN983096 GEI983096:GEJ983096 GOE983096:GOF983096 GYA983096:GYB983096 HHW983096:HHX983096 HRS983096:HRT983096 IBO983096:IBP983096 ILK983096:ILL983096 IVG983096:IVH983096 JFC983096:JFD983096 JOY983096:JOZ983096 JYU983096:JYV983096 KIQ983096:KIR983096 KSM983096:KSN983096 LCI983096:LCJ983096 LME983096:LMF983096 LWA983096:LWB983096 MFW983096:MFX983096 MPS983096:MPT983096 MZO983096:MZP983096 NJK983096:NJL983096 NTG983096:NTH983096 ODC983096:ODD983096 OMY983096:OMZ983096 OWU983096:OWV983096 PGQ983096:PGR983096 PQM983096:PQN983096 QAI983096:QAJ983096 QKE983096:QKF983096 QUA983096:QUB983096 RDW983096:RDX983096 RNS983096:RNT983096 RXO983096:RXP983096 SHK983096:SHL983096 SRG983096:SRH983096 TBC983096:TBD983096 TKY983096:TKZ983096 TUU983096:TUV983096 UEQ983096:UER983096 UOM983096:UON983096 UYI983096:UYJ983096 VIE983096:VIF983096 VSA983096:VSB983096 WBW983096:WBX983096 WLS983096:WLT983096 WVO983096:WVP983096">
      <formula1>"0.7,0.8,0.9,1.0,1.1,1.2"</formula1>
    </dataValidation>
    <dataValidation type="list" allowBlank="1" showInputMessage="1" showErrorMessage="1" sqref="B8:B9 B45:B46 B65544:B65545 B65581:B65582 B131080:B131081 B131117:B131118 B196616:B196617 B196653:B196654 B262152:B262153 B262189:B262190 B327688:B327689 B327725:B327726 B393224:B393225 B393261:B393262 B458760:B458761 B458797:B458798 B524296:B524297 B524333:B524334 B589832:B589833 B589869:B589870 B655368:B655369 B655405:B655406 B720904:B720905 B720941:B720942 B786440:B786441 B786477:B786478 B851976:B851977 B852013:B852014 B917512:B917513 B917549:B917550 B983048:B983049 B983085:B983086 IX8:IX9 IX45:IX46 IX65544:IX65545 IX65581:IX65582 IX131080:IX131081 IX131117:IX131118 IX196616:IX196617 IX196653:IX196654 IX262152:IX262153 IX262189:IX262190 IX327688:IX327689 IX327725:IX327726 IX393224:IX393225 IX393261:IX393262 IX458760:IX458761 IX458797:IX458798 IX524296:IX524297 IX524333:IX524334 IX589832:IX589833 IX589869:IX589870 IX655368:IX655369 IX655405:IX655406 IX720904:IX720905 IX720941:IX720942 IX786440:IX786441 IX786477:IX786478 IX851976:IX851977 IX852013:IX852014 IX917512:IX917513 IX917549:IX917550 IX983048:IX983049 IX983085:IX983086 ST8:ST9 ST45:ST46 ST65544:ST65545 ST65581:ST65582 ST131080:ST131081 ST131117:ST131118 ST196616:ST196617 ST196653:ST196654 ST262152:ST262153 ST262189:ST262190 ST327688:ST327689 ST327725:ST327726 ST393224:ST393225 ST393261:ST393262 ST458760:ST458761 ST458797:ST458798 ST524296:ST524297 ST524333:ST524334 ST589832:ST589833 ST589869:ST589870 ST655368:ST655369 ST655405:ST655406 ST720904:ST720905 ST720941:ST720942 ST786440:ST786441 ST786477:ST786478 ST851976:ST851977 ST852013:ST852014 ST917512:ST917513 ST917549:ST917550 ST983048:ST983049 ST983085:ST983086 ACP8:ACP9 ACP45:ACP46 ACP65544:ACP65545 ACP65581:ACP65582 ACP131080:ACP131081 ACP131117:ACP131118 ACP196616:ACP196617 ACP196653:ACP196654 ACP262152:ACP262153 ACP262189:ACP262190 ACP327688:ACP327689 ACP327725:ACP327726 ACP393224:ACP393225 ACP393261:ACP393262 ACP458760:ACP458761 ACP458797:ACP458798 ACP524296:ACP524297 ACP524333:ACP524334 ACP589832:ACP589833 ACP589869:ACP589870 ACP655368:ACP655369 ACP655405:ACP655406 ACP720904:ACP720905 ACP720941:ACP720942 ACP786440:ACP786441 ACP786477:ACP786478 ACP851976:ACP851977 ACP852013:ACP852014 ACP917512:ACP917513 ACP917549:ACP917550 ACP983048:ACP983049 ACP983085:ACP983086 AML8:AML9 AML45:AML46 AML65544:AML65545 AML65581:AML65582 AML131080:AML131081 AML131117:AML131118 AML196616:AML196617 AML196653:AML196654 AML262152:AML262153 AML262189:AML262190 AML327688:AML327689 AML327725:AML327726 AML393224:AML393225 AML393261:AML393262 AML458760:AML458761 AML458797:AML458798 AML524296:AML524297 AML524333:AML524334 AML589832:AML589833 AML589869:AML589870 AML655368:AML655369 AML655405:AML655406 AML720904:AML720905 AML720941:AML720942 AML786440:AML786441 AML786477:AML786478 AML851976:AML851977 AML852013:AML852014 AML917512:AML917513 AML917549:AML917550 AML983048:AML983049 AML983085:AML983086 AWH8:AWH9 AWH45:AWH46 AWH65544:AWH65545 AWH65581:AWH65582 AWH131080:AWH131081 AWH131117:AWH131118 AWH196616:AWH196617 AWH196653:AWH196654 AWH262152:AWH262153 AWH262189:AWH262190 AWH327688:AWH327689 AWH327725:AWH327726 AWH393224:AWH393225 AWH393261:AWH393262 AWH458760:AWH458761 AWH458797:AWH458798 AWH524296:AWH524297 AWH524333:AWH524334 AWH589832:AWH589833 AWH589869:AWH589870 AWH655368:AWH655369 AWH655405:AWH655406 AWH720904:AWH720905 AWH720941:AWH720942 AWH786440:AWH786441 AWH786477:AWH786478 AWH851976:AWH851977 AWH852013:AWH852014 AWH917512:AWH917513 AWH917549:AWH917550 AWH983048:AWH983049 AWH983085:AWH983086 BGD8:BGD9 BGD45:BGD46 BGD65544:BGD65545 BGD65581:BGD65582 BGD131080:BGD131081 BGD131117:BGD131118 BGD196616:BGD196617 BGD196653:BGD196654 BGD262152:BGD262153 BGD262189:BGD262190 BGD327688:BGD327689 BGD327725:BGD327726 BGD393224:BGD393225 BGD393261:BGD393262 BGD458760:BGD458761 BGD458797:BGD458798 BGD524296:BGD524297 BGD524333:BGD524334 BGD589832:BGD589833 BGD589869:BGD589870 BGD655368:BGD655369 BGD655405:BGD655406 BGD720904:BGD720905 BGD720941:BGD720942 BGD786440:BGD786441 BGD786477:BGD786478 BGD851976:BGD851977 BGD852013:BGD852014 BGD917512:BGD917513 BGD917549:BGD917550 BGD983048:BGD983049 BGD983085:BGD983086 BPZ8:BPZ9 BPZ45:BPZ46 BPZ65544:BPZ65545 BPZ65581:BPZ65582 BPZ131080:BPZ131081 BPZ131117:BPZ131118 BPZ196616:BPZ196617 BPZ196653:BPZ196654 BPZ262152:BPZ262153 BPZ262189:BPZ262190 BPZ327688:BPZ327689 BPZ327725:BPZ327726 BPZ393224:BPZ393225 BPZ393261:BPZ393262 BPZ458760:BPZ458761 BPZ458797:BPZ458798 BPZ524296:BPZ524297 BPZ524333:BPZ524334 BPZ589832:BPZ589833 BPZ589869:BPZ589870 BPZ655368:BPZ655369 BPZ655405:BPZ655406 BPZ720904:BPZ720905 BPZ720941:BPZ720942 BPZ786440:BPZ786441 BPZ786477:BPZ786478 BPZ851976:BPZ851977 BPZ852013:BPZ852014 BPZ917512:BPZ917513 BPZ917549:BPZ917550 BPZ983048:BPZ983049 BPZ983085:BPZ983086 BZV8:BZV9 BZV45:BZV46 BZV65544:BZV65545 BZV65581:BZV65582 BZV131080:BZV131081 BZV131117:BZV131118 BZV196616:BZV196617 BZV196653:BZV196654 BZV262152:BZV262153 BZV262189:BZV262190 BZV327688:BZV327689 BZV327725:BZV327726 BZV393224:BZV393225 BZV393261:BZV393262 BZV458760:BZV458761 BZV458797:BZV458798 BZV524296:BZV524297 BZV524333:BZV524334 BZV589832:BZV589833 BZV589869:BZV589870 BZV655368:BZV655369 BZV655405:BZV655406 BZV720904:BZV720905 BZV720941:BZV720942 BZV786440:BZV786441 BZV786477:BZV786478 BZV851976:BZV851977 BZV852013:BZV852014 BZV917512:BZV917513 BZV917549:BZV917550 BZV983048:BZV983049 BZV983085:BZV983086 CJR8:CJR9 CJR45:CJR46 CJR65544:CJR65545 CJR65581:CJR65582 CJR131080:CJR131081 CJR131117:CJR131118 CJR196616:CJR196617 CJR196653:CJR196654 CJR262152:CJR262153 CJR262189:CJR262190 CJR327688:CJR327689 CJR327725:CJR327726 CJR393224:CJR393225 CJR393261:CJR393262 CJR458760:CJR458761 CJR458797:CJR458798 CJR524296:CJR524297 CJR524333:CJR524334 CJR589832:CJR589833 CJR589869:CJR589870 CJR655368:CJR655369 CJR655405:CJR655406 CJR720904:CJR720905 CJR720941:CJR720942 CJR786440:CJR786441 CJR786477:CJR786478 CJR851976:CJR851977 CJR852013:CJR852014 CJR917512:CJR917513 CJR917549:CJR917550 CJR983048:CJR983049 CJR983085:CJR983086 CTN8:CTN9 CTN45:CTN46 CTN65544:CTN65545 CTN65581:CTN65582 CTN131080:CTN131081 CTN131117:CTN131118 CTN196616:CTN196617 CTN196653:CTN196654 CTN262152:CTN262153 CTN262189:CTN262190 CTN327688:CTN327689 CTN327725:CTN327726 CTN393224:CTN393225 CTN393261:CTN393262 CTN458760:CTN458761 CTN458797:CTN458798 CTN524296:CTN524297 CTN524333:CTN524334 CTN589832:CTN589833 CTN589869:CTN589870 CTN655368:CTN655369 CTN655405:CTN655406 CTN720904:CTN720905 CTN720941:CTN720942 CTN786440:CTN786441 CTN786477:CTN786478 CTN851976:CTN851977 CTN852013:CTN852014 CTN917512:CTN917513 CTN917549:CTN917550 CTN983048:CTN983049 CTN983085:CTN983086 DDJ8:DDJ9 DDJ45:DDJ46 DDJ65544:DDJ65545 DDJ65581:DDJ65582 DDJ131080:DDJ131081 DDJ131117:DDJ131118 DDJ196616:DDJ196617 DDJ196653:DDJ196654 DDJ262152:DDJ262153 DDJ262189:DDJ262190 DDJ327688:DDJ327689 DDJ327725:DDJ327726 DDJ393224:DDJ393225 DDJ393261:DDJ393262 DDJ458760:DDJ458761 DDJ458797:DDJ458798 DDJ524296:DDJ524297 DDJ524333:DDJ524334 DDJ589832:DDJ589833 DDJ589869:DDJ589870 DDJ655368:DDJ655369 DDJ655405:DDJ655406 DDJ720904:DDJ720905 DDJ720941:DDJ720942 DDJ786440:DDJ786441 DDJ786477:DDJ786478 DDJ851976:DDJ851977 DDJ852013:DDJ852014 DDJ917512:DDJ917513 DDJ917549:DDJ917550 DDJ983048:DDJ983049 DDJ983085:DDJ983086 DNF8:DNF9 DNF45:DNF46 DNF65544:DNF65545 DNF65581:DNF65582 DNF131080:DNF131081 DNF131117:DNF131118 DNF196616:DNF196617 DNF196653:DNF196654 DNF262152:DNF262153 DNF262189:DNF262190 DNF327688:DNF327689 DNF327725:DNF327726 DNF393224:DNF393225 DNF393261:DNF393262 DNF458760:DNF458761 DNF458797:DNF458798 DNF524296:DNF524297 DNF524333:DNF524334 DNF589832:DNF589833 DNF589869:DNF589870 DNF655368:DNF655369 DNF655405:DNF655406 DNF720904:DNF720905 DNF720941:DNF720942 DNF786440:DNF786441 DNF786477:DNF786478 DNF851976:DNF851977 DNF852013:DNF852014 DNF917512:DNF917513 DNF917549:DNF917550 DNF983048:DNF983049 DNF983085:DNF983086 DXB8:DXB9 DXB45:DXB46 DXB65544:DXB65545 DXB65581:DXB65582 DXB131080:DXB131081 DXB131117:DXB131118 DXB196616:DXB196617 DXB196653:DXB196654 DXB262152:DXB262153 DXB262189:DXB262190 DXB327688:DXB327689 DXB327725:DXB327726 DXB393224:DXB393225 DXB393261:DXB393262 DXB458760:DXB458761 DXB458797:DXB458798 DXB524296:DXB524297 DXB524333:DXB524334 DXB589832:DXB589833 DXB589869:DXB589870 DXB655368:DXB655369 DXB655405:DXB655406 DXB720904:DXB720905 DXB720941:DXB720942 DXB786440:DXB786441 DXB786477:DXB786478 DXB851976:DXB851977 DXB852013:DXB852014 DXB917512:DXB917513 DXB917549:DXB917550 DXB983048:DXB983049 DXB983085:DXB983086 EGX8:EGX9 EGX45:EGX46 EGX65544:EGX65545 EGX65581:EGX65582 EGX131080:EGX131081 EGX131117:EGX131118 EGX196616:EGX196617 EGX196653:EGX196654 EGX262152:EGX262153 EGX262189:EGX262190 EGX327688:EGX327689 EGX327725:EGX327726 EGX393224:EGX393225 EGX393261:EGX393262 EGX458760:EGX458761 EGX458797:EGX458798 EGX524296:EGX524297 EGX524333:EGX524334 EGX589832:EGX589833 EGX589869:EGX589870 EGX655368:EGX655369 EGX655405:EGX655406 EGX720904:EGX720905 EGX720941:EGX720942 EGX786440:EGX786441 EGX786477:EGX786478 EGX851976:EGX851977 EGX852013:EGX852014 EGX917512:EGX917513 EGX917549:EGX917550 EGX983048:EGX983049 EGX983085:EGX983086 EQT8:EQT9 EQT45:EQT46 EQT65544:EQT65545 EQT65581:EQT65582 EQT131080:EQT131081 EQT131117:EQT131118 EQT196616:EQT196617 EQT196653:EQT196654 EQT262152:EQT262153 EQT262189:EQT262190 EQT327688:EQT327689 EQT327725:EQT327726 EQT393224:EQT393225 EQT393261:EQT393262 EQT458760:EQT458761 EQT458797:EQT458798 EQT524296:EQT524297 EQT524333:EQT524334 EQT589832:EQT589833 EQT589869:EQT589870 EQT655368:EQT655369 EQT655405:EQT655406 EQT720904:EQT720905 EQT720941:EQT720942 EQT786440:EQT786441 EQT786477:EQT786478 EQT851976:EQT851977 EQT852013:EQT852014 EQT917512:EQT917513 EQT917549:EQT917550 EQT983048:EQT983049 EQT983085:EQT983086 FAP8:FAP9 FAP45:FAP46 FAP65544:FAP65545 FAP65581:FAP65582 FAP131080:FAP131081 FAP131117:FAP131118 FAP196616:FAP196617 FAP196653:FAP196654 FAP262152:FAP262153 FAP262189:FAP262190 FAP327688:FAP327689 FAP327725:FAP327726 FAP393224:FAP393225 FAP393261:FAP393262 FAP458760:FAP458761 FAP458797:FAP458798 FAP524296:FAP524297 FAP524333:FAP524334 FAP589832:FAP589833 FAP589869:FAP589870 FAP655368:FAP655369 FAP655405:FAP655406 FAP720904:FAP720905 FAP720941:FAP720942 FAP786440:FAP786441 FAP786477:FAP786478 FAP851976:FAP851977 FAP852013:FAP852014 FAP917512:FAP917513 FAP917549:FAP917550 FAP983048:FAP983049 FAP983085:FAP983086 FKL8:FKL9 FKL45:FKL46 FKL65544:FKL65545 FKL65581:FKL65582 FKL131080:FKL131081 FKL131117:FKL131118 FKL196616:FKL196617 FKL196653:FKL196654 FKL262152:FKL262153 FKL262189:FKL262190 FKL327688:FKL327689 FKL327725:FKL327726 FKL393224:FKL393225 FKL393261:FKL393262 FKL458760:FKL458761 FKL458797:FKL458798 FKL524296:FKL524297 FKL524333:FKL524334 FKL589832:FKL589833 FKL589869:FKL589870 FKL655368:FKL655369 FKL655405:FKL655406 FKL720904:FKL720905 FKL720941:FKL720942 FKL786440:FKL786441 FKL786477:FKL786478 FKL851976:FKL851977 FKL852013:FKL852014 FKL917512:FKL917513 FKL917549:FKL917550 FKL983048:FKL983049 FKL983085:FKL983086 FUH8:FUH9 FUH45:FUH46 FUH65544:FUH65545 FUH65581:FUH65582 FUH131080:FUH131081 FUH131117:FUH131118 FUH196616:FUH196617 FUH196653:FUH196654 FUH262152:FUH262153 FUH262189:FUH262190 FUH327688:FUH327689 FUH327725:FUH327726 FUH393224:FUH393225 FUH393261:FUH393262 FUH458760:FUH458761 FUH458797:FUH458798 FUH524296:FUH524297 FUH524333:FUH524334 FUH589832:FUH589833 FUH589869:FUH589870 FUH655368:FUH655369 FUH655405:FUH655406 FUH720904:FUH720905 FUH720941:FUH720942 FUH786440:FUH786441 FUH786477:FUH786478 FUH851976:FUH851977 FUH852013:FUH852014 FUH917512:FUH917513 FUH917549:FUH917550 FUH983048:FUH983049 FUH983085:FUH983086 GED8:GED9 GED45:GED46 GED65544:GED65545 GED65581:GED65582 GED131080:GED131081 GED131117:GED131118 GED196616:GED196617 GED196653:GED196654 GED262152:GED262153 GED262189:GED262190 GED327688:GED327689 GED327725:GED327726 GED393224:GED393225 GED393261:GED393262 GED458760:GED458761 GED458797:GED458798 GED524296:GED524297 GED524333:GED524334 GED589832:GED589833 GED589869:GED589870 GED655368:GED655369 GED655405:GED655406 GED720904:GED720905 GED720941:GED720942 GED786440:GED786441 GED786477:GED786478 GED851976:GED851977 GED852013:GED852014 GED917512:GED917513 GED917549:GED917550 GED983048:GED983049 GED983085:GED983086 GNZ8:GNZ9 GNZ45:GNZ46 GNZ65544:GNZ65545 GNZ65581:GNZ65582 GNZ131080:GNZ131081 GNZ131117:GNZ131118 GNZ196616:GNZ196617 GNZ196653:GNZ196654 GNZ262152:GNZ262153 GNZ262189:GNZ262190 GNZ327688:GNZ327689 GNZ327725:GNZ327726 GNZ393224:GNZ393225 GNZ393261:GNZ393262 GNZ458760:GNZ458761 GNZ458797:GNZ458798 GNZ524296:GNZ524297 GNZ524333:GNZ524334 GNZ589832:GNZ589833 GNZ589869:GNZ589870 GNZ655368:GNZ655369 GNZ655405:GNZ655406 GNZ720904:GNZ720905 GNZ720941:GNZ720942 GNZ786440:GNZ786441 GNZ786477:GNZ786478 GNZ851976:GNZ851977 GNZ852013:GNZ852014 GNZ917512:GNZ917513 GNZ917549:GNZ917550 GNZ983048:GNZ983049 GNZ983085:GNZ983086 GXV8:GXV9 GXV45:GXV46 GXV65544:GXV65545 GXV65581:GXV65582 GXV131080:GXV131081 GXV131117:GXV131118 GXV196616:GXV196617 GXV196653:GXV196654 GXV262152:GXV262153 GXV262189:GXV262190 GXV327688:GXV327689 GXV327725:GXV327726 GXV393224:GXV393225 GXV393261:GXV393262 GXV458760:GXV458761 GXV458797:GXV458798 GXV524296:GXV524297 GXV524333:GXV524334 GXV589832:GXV589833 GXV589869:GXV589870 GXV655368:GXV655369 GXV655405:GXV655406 GXV720904:GXV720905 GXV720941:GXV720942 GXV786440:GXV786441 GXV786477:GXV786478 GXV851976:GXV851977 GXV852013:GXV852014 GXV917512:GXV917513 GXV917549:GXV917550 GXV983048:GXV983049 GXV983085:GXV983086 HHR8:HHR9 HHR45:HHR46 HHR65544:HHR65545 HHR65581:HHR65582 HHR131080:HHR131081 HHR131117:HHR131118 HHR196616:HHR196617 HHR196653:HHR196654 HHR262152:HHR262153 HHR262189:HHR262190 HHR327688:HHR327689 HHR327725:HHR327726 HHR393224:HHR393225 HHR393261:HHR393262 HHR458760:HHR458761 HHR458797:HHR458798 HHR524296:HHR524297 HHR524333:HHR524334 HHR589832:HHR589833 HHR589869:HHR589870 HHR655368:HHR655369 HHR655405:HHR655406 HHR720904:HHR720905 HHR720941:HHR720942 HHR786440:HHR786441 HHR786477:HHR786478 HHR851976:HHR851977 HHR852013:HHR852014 HHR917512:HHR917513 HHR917549:HHR917550 HHR983048:HHR983049 HHR983085:HHR983086 HRN8:HRN9 HRN45:HRN46 HRN65544:HRN65545 HRN65581:HRN65582 HRN131080:HRN131081 HRN131117:HRN131118 HRN196616:HRN196617 HRN196653:HRN196654 HRN262152:HRN262153 HRN262189:HRN262190 HRN327688:HRN327689 HRN327725:HRN327726 HRN393224:HRN393225 HRN393261:HRN393262 HRN458760:HRN458761 HRN458797:HRN458798 HRN524296:HRN524297 HRN524333:HRN524334 HRN589832:HRN589833 HRN589869:HRN589870 HRN655368:HRN655369 HRN655405:HRN655406 HRN720904:HRN720905 HRN720941:HRN720942 HRN786440:HRN786441 HRN786477:HRN786478 HRN851976:HRN851977 HRN852013:HRN852014 HRN917512:HRN917513 HRN917549:HRN917550 HRN983048:HRN983049 HRN983085:HRN983086 IBJ8:IBJ9 IBJ45:IBJ46 IBJ65544:IBJ65545 IBJ65581:IBJ65582 IBJ131080:IBJ131081 IBJ131117:IBJ131118 IBJ196616:IBJ196617 IBJ196653:IBJ196654 IBJ262152:IBJ262153 IBJ262189:IBJ262190 IBJ327688:IBJ327689 IBJ327725:IBJ327726 IBJ393224:IBJ393225 IBJ393261:IBJ393262 IBJ458760:IBJ458761 IBJ458797:IBJ458798 IBJ524296:IBJ524297 IBJ524333:IBJ524334 IBJ589832:IBJ589833 IBJ589869:IBJ589870 IBJ655368:IBJ655369 IBJ655405:IBJ655406 IBJ720904:IBJ720905 IBJ720941:IBJ720942 IBJ786440:IBJ786441 IBJ786477:IBJ786478 IBJ851976:IBJ851977 IBJ852013:IBJ852014 IBJ917512:IBJ917513 IBJ917549:IBJ917550 IBJ983048:IBJ983049 IBJ983085:IBJ983086 ILF8:ILF9 ILF45:ILF46 ILF65544:ILF65545 ILF65581:ILF65582 ILF131080:ILF131081 ILF131117:ILF131118 ILF196616:ILF196617 ILF196653:ILF196654 ILF262152:ILF262153 ILF262189:ILF262190 ILF327688:ILF327689 ILF327725:ILF327726 ILF393224:ILF393225 ILF393261:ILF393262 ILF458760:ILF458761 ILF458797:ILF458798 ILF524296:ILF524297 ILF524333:ILF524334 ILF589832:ILF589833 ILF589869:ILF589870 ILF655368:ILF655369 ILF655405:ILF655406 ILF720904:ILF720905 ILF720941:ILF720942 ILF786440:ILF786441 ILF786477:ILF786478 ILF851976:ILF851977 ILF852013:ILF852014 ILF917512:ILF917513 ILF917549:ILF917550 ILF983048:ILF983049 ILF983085:ILF983086 IVB8:IVB9 IVB45:IVB46 IVB65544:IVB65545 IVB65581:IVB65582 IVB131080:IVB131081 IVB131117:IVB131118 IVB196616:IVB196617 IVB196653:IVB196654 IVB262152:IVB262153 IVB262189:IVB262190 IVB327688:IVB327689 IVB327725:IVB327726 IVB393224:IVB393225 IVB393261:IVB393262 IVB458760:IVB458761 IVB458797:IVB458798 IVB524296:IVB524297 IVB524333:IVB524334 IVB589832:IVB589833 IVB589869:IVB589870 IVB655368:IVB655369 IVB655405:IVB655406 IVB720904:IVB720905 IVB720941:IVB720942 IVB786440:IVB786441 IVB786477:IVB786478 IVB851976:IVB851977 IVB852013:IVB852014 IVB917512:IVB917513 IVB917549:IVB917550 IVB983048:IVB983049 IVB983085:IVB983086 JEX8:JEX9 JEX45:JEX46 JEX65544:JEX65545 JEX65581:JEX65582 JEX131080:JEX131081 JEX131117:JEX131118 JEX196616:JEX196617 JEX196653:JEX196654 JEX262152:JEX262153 JEX262189:JEX262190 JEX327688:JEX327689 JEX327725:JEX327726 JEX393224:JEX393225 JEX393261:JEX393262 JEX458760:JEX458761 JEX458797:JEX458798 JEX524296:JEX524297 JEX524333:JEX524334 JEX589832:JEX589833 JEX589869:JEX589870 JEX655368:JEX655369 JEX655405:JEX655406 JEX720904:JEX720905 JEX720941:JEX720942 JEX786440:JEX786441 JEX786477:JEX786478 JEX851976:JEX851977 JEX852013:JEX852014 JEX917512:JEX917513 JEX917549:JEX917550 JEX983048:JEX983049 JEX983085:JEX983086 JOT8:JOT9 JOT45:JOT46 JOT65544:JOT65545 JOT65581:JOT65582 JOT131080:JOT131081 JOT131117:JOT131118 JOT196616:JOT196617 JOT196653:JOT196654 JOT262152:JOT262153 JOT262189:JOT262190 JOT327688:JOT327689 JOT327725:JOT327726 JOT393224:JOT393225 JOT393261:JOT393262 JOT458760:JOT458761 JOT458797:JOT458798 JOT524296:JOT524297 JOT524333:JOT524334 JOT589832:JOT589833 JOT589869:JOT589870 JOT655368:JOT655369 JOT655405:JOT655406 JOT720904:JOT720905 JOT720941:JOT720942 JOT786440:JOT786441 JOT786477:JOT786478 JOT851976:JOT851977 JOT852013:JOT852014 JOT917512:JOT917513 JOT917549:JOT917550 JOT983048:JOT983049 JOT983085:JOT983086 JYP8:JYP9 JYP45:JYP46 JYP65544:JYP65545 JYP65581:JYP65582 JYP131080:JYP131081 JYP131117:JYP131118 JYP196616:JYP196617 JYP196653:JYP196654 JYP262152:JYP262153 JYP262189:JYP262190 JYP327688:JYP327689 JYP327725:JYP327726 JYP393224:JYP393225 JYP393261:JYP393262 JYP458760:JYP458761 JYP458797:JYP458798 JYP524296:JYP524297 JYP524333:JYP524334 JYP589832:JYP589833 JYP589869:JYP589870 JYP655368:JYP655369 JYP655405:JYP655406 JYP720904:JYP720905 JYP720941:JYP720942 JYP786440:JYP786441 JYP786477:JYP786478 JYP851976:JYP851977 JYP852013:JYP852014 JYP917512:JYP917513 JYP917549:JYP917550 JYP983048:JYP983049 JYP983085:JYP983086 KIL8:KIL9 KIL45:KIL46 KIL65544:KIL65545 KIL65581:KIL65582 KIL131080:KIL131081 KIL131117:KIL131118 KIL196616:KIL196617 KIL196653:KIL196654 KIL262152:KIL262153 KIL262189:KIL262190 KIL327688:KIL327689 KIL327725:KIL327726 KIL393224:KIL393225 KIL393261:KIL393262 KIL458760:KIL458761 KIL458797:KIL458798 KIL524296:KIL524297 KIL524333:KIL524334 KIL589832:KIL589833 KIL589869:KIL589870 KIL655368:KIL655369 KIL655405:KIL655406 KIL720904:KIL720905 KIL720941:KIL720942 KIL786440:KIL786441 KIL786477:KIL786478 KIL851976:KIL851977 KIL852013:KIL852014 KIL917512:KIL917513 KIL917549:KIL917550 KIL983048:KIL983049 KIL983085:KIL983086 KSH8:KSH9 KSH45:KSH46 KSH65544:KSH65545 KSH65581:KSH65582 KSH131080:KSH131081 KSH131117:KSH131118 KSH196616:KSH196617 KSH196653:KSH196654 KSH262152:KSH262153 KSH262189:KSH262190 KSH327688:KSH327689 KSH327725:KSH327726 KSH393224:KSH393225 KSH393261:KSH393262 KSH458760:KSH458761 KSH458797:KSH458798 KSH524296:KSH524297 KSH524333:KSH524334 KSH589832:KSH589833 KSH589869:KSH589870 KSH655368:KSH655369 KSH655405:KSH655406 KSH720904:KSH720905 KSH720941:KSH720942 KSH786440:KSH786441 KSH786477:KSH786478 KSH851976:KSH851977 KSH852013:KSH852014 KSH917512:KSH917513 KSH917549:KSH917550 KSH983048:KSH983049 KSH983085:KSH983086 LCD8:LCD9 LCD45:LCD46 LCD65544:LCD65545 LCD65581:LCD65582 LCD131080:LCD131081 LCD131117:LCD131118 LCD196616:LCD196617 LCD196653:LCD196654 LCD262152:LCD262153 LCD262189:LCD262190 LCD327688:LCD327689 LCD327725:LCD327726 LCD393224:LCD393225 LCD393261:LCD393262 LCD458760:LCD458761 LCD458797:LCD458798 LCD524296:LCD524297 LCD524333:LCD524334 LCD589832:LCD589833 LCD589869:LCD589870 LCD655368:LCD655369 LCD655405:LCD655406 LCD720904:LCD720905 LCD720941:LCD720942 LCD786440:LCD786441 LCD786477:LCD786478 LCD851976:LCD851977 LCD852013:LCD852014 LCD917512:LCD917513 LCD917549:LCD917550 LCD983048:LCD983049 LCD983085:LCD983086 LLZ8:LLZ9 LLZ45:LLZ46 LLZ65544:LLZ65545 LLZ65581:LLZ65582 LLZ131080:LLZ131081 LLZ131117:LLZ131118 LLZ196616:LLZ196617 LLZ196653:LLZ196654 LLZ262152:LLZ262153 LLZ262189:LLZ262190 LLZ327688:LLZ327689 LLZ327725:LLZ327726 LLZ393224:LLZ393225 LLZ393261:LLZ393262 LLZ458760:LLZ458761 LLZ458797:LLZ458798 LLZ524296:LLZ524297 LLZ524333:LLZ524334 LLZ589832:LLZ589833 LLZ589869:LLZ589870 LLZ655368:LLZ655369 LLZ655405:LLZ655406 LLZ720904:LLZ720905 LLZ720941:LLZ720942 LLZ786440:LLZ786441 LLZ786477:LLZ786478 LLZ851976:LLZ851977 LLZ852013:LLZ852014 LLZ917512:LLZ917513 LLZ917549:LLZ917550 LLZ983048:LLZ983049 LLZ983085:LLZ983086 LVV8:LVV9 LVV45:LVV46 LVV65544:LVV65545 LVV65581:LVV65582 LVV131080:LVV131081 LVV131117:LVV131118 LVV196616:LVV196617 LVV196653:LVV196654 LVV262152:LVV262153 LVV262189:LVV262190 LVV327688:LVV327689 LVV327725:LVV327726 LVV393224:LVV393225 LVV393261:LVV393262 LVV458760:LVV458761 LVV458797:LVV458798 LVV524296:LVV524297 LVV524333:LVV524334 LVV589832:LVV589833 LVV589869:LVV589870 LVV655368:LVV655369 LVV655405:LVV655406 LVV720904:LVV720905 LVV720941:LVV720942 LVV786440:LVV786441 LVV786477:LVV786478 LVV851976:LVV851977 LVV852013:LVV852014 LVV917512:LVV917513 LVV917549:LVV917550 LVV983048:LVV983049 LVV983085:LVV983086 MFR8:MFR9 MFR45:MFR46 MFR65544:MFR65545 MFR65581:MFR65582 MFR131080:MFR131081 MFR131117:MFR131118 MFR196616:MFR196617 MFR196653:MFR196654 MFR262152:MFR262153 MFR262189:MFR262190 MFR327688:MFR327689 MFR327725:MFR327726 MFR393224:MFR393225 MFR393261:MFR393262 MFR458760:MFR458761 MFR458797:MFR458798 MFR524296:MFR524297 MFR524333:MFR524334 MFR589832:MFR589833 MFR589869:MFR589870 MFR655368:MFR655369 MFR655405:MFR655406 MFR720904:MFR720905 MFR720941:MFR720942 MFR786440:MFR786441 MFR786477:MFR786478 MFR851976:MFR851977 MFR852013:MFR852014 MFR917512:MFR917513 MFR917549:MFR917550 MFR983048:MFR983049 MFR983085:MFR983086 MPN8:MPN9 MPN45:MPN46 MPN65544:MPN65545 MPN65581:MPN65582 MPN131080:MPN131081 MPN131117:MPN131118 MPN196616:MPN196617 MPN196653:MPN196654 MPN262152:MPN262153 MPN262189:MPN262190 MPN327688:MPN327689 MPN327725:MPN327726 MPN393224:MPN393225 MPN393261:MPN393262 MPN458760:MPN458761 MPN458797:MPN458798 MPN524296:MPN524297 MPN524333:MPN524334 MPN589832:MPN589833 MPN589869:MPN589870 MPN655368:MPN655369 MPN655405:MPN655406 MPN720904:MPN720905 MPN720941:MPN720942 MPN786440:MPN786441 MPN786477:MPN786478 MPN851976:MPN851977 MPN852013:MPN852014 MPN917512:MPN917513 MPN917549:MPN917550 MPN983048:MPN983049 MPN983085:MPN983086 MZJ8:MZJ9 MZJ45:MZJ46 MZJ65544:MZJ65545 MZJ65581:MZJ65582 MZJ131080:MZJ131081 MZJ131117:MZJ131118 MZJ196616:MZJ196617 MZJ196653:MZJ196654 MZJ262152:MZJ262153 MZJ262189:MZJ262190 MZJ327688:MZJ327689 MZJ327725:MZJ327726 MZJ393224:MZJ393225 MZJ393261:MZJ393262 MZJ458760:MZJ458761 MZJ458797:MZJ458798 MZJ524296:MZJ524297 MZJ524333:MZJ524334 MZJ589832:MZJ589833 MZJ589869:MZJ589870 MZJ655368:MZJ655369 MZJ655405:MZJ655406 MZJ720904:MZJ720905 MZJ720941:MZJ720942 MZJ786440:MZJ786441 MZJ786477:MZJ786478 MZJ851976:MZJ851977 MZJ852013:MZJ852014 MZJ917512:MZJ917513 MZJ917549:MZJ917550 MZJ983048:MZJ983049 MZJ983085:MZJ983086 NJF8:NJF9 NJF45:NJF46 NJF65544:NJF65545 NJF65581:NJF65582 NJF131080:NJF131081 NJF131117:NJF131118 NJF196616:NJF196617 NJF196653:NJF196654 NJF262152:NJF262153 NJF262189:NJF262190 NJF327688:NJF327689 NJF327725:NJF327726 NJF393224:NJF393225 NJF393261:NJF393262 NJF458760:NJF458761 NJF458797:NJF458798 NJF524296:NJF524297 NJF524333:NJF524334 NJF589832:NJF589833 NJF589869:NJF589870 NJF655368:NJF655369 NJF655405:NJF655406 NJF720904:NJF720905 NJF720941:NJF720942 NJF786440:NJF786441 NJF786477:NJF786478 NJF851976:NJF851977 NJF852013:NJF852014 NJF917512:NJF917513 NJF917549:NJF917550 NJF983048:NJF983049 NJF983085:NJF983086 NTB8:NTB9 NTB45:NTB46 NTB65544:NTB65545 NTB65581:NTB65582 NTB131080:NTB131081 NTB131117:NTB131118 NTB196616:NTB196617 NTB196653:NTB196654 NTB262152:NTB262153 NTB262189:NTB262190 NTB327688:NTB327689 NTB327725:NTB327726 NTB393224:NTB393225 NTB393261:NTB393262 NTB458760:NTB458761 NTB458797:NTB458798 NTB524296:NTB524297 NTB524333:NTB524334 NTB589832:NTB589833 NTB589869:NTB589870 NTB655368:NTB655369 NTB655405:NTB655406 NTB720904:NTB720905 NTB720941:NTB720942 NTB786440:NTB786441 NTB786477:NTB786478 NTB851976:NTB851977 NTB852013:NTB852014 NTB917512:NTB917513 NTB917549:NTB917550 NTB983048:NTB983049 NTB983085:NTB983086 OCX8:OCX9 OCX45:OCX46 OCX65544:OCX65545 OCX65581:OCX65582 OCX131080:OCX131081 OCX131117:OCX131118 OCX196616:OCX196617 OCX196653:OCX196654 OCX262152:OCX262153 OCX262189:OCX262190 OCX327688:OCX327689 OCX327725:OCX327726 OCX393224:OCX393225 OCX393261:OCX393262 OCX458760:OCX458761 OCX458797:OCX458798 OCX524296:OCX524297 OCX524333:OCX524334 OCX589832:OCX589833 OCX589869:OCX589870 OCX655368:OCX655369 OCX655405:OCX655406 OCX720904:OCX720905 OCX720941:OCX720942 OCX786440:OCX786441 OCX786477:OCX786478 OCX851976:OCX851977 OCX852013:OCX852014 OCX917512:OCX917513 OCX917549:OCX917550 OCX983048:OCX983049 OCX983085:OCX983086 OMT8:OMT9 OMT45:OMT46 OMT65544:OMT65545 OMT65581:OMT65582 OMT131080:OMT131081 OMT131117:OMT131118 OMT196616:OMT196617 OMT196653:OMT196654 OMT262152:OMT262153 OMT262189:OMT262190 OMT327688:OMT327689 OMT327725:OMT327726 OMT393224:OMT393225 OMT393261:OMT393262 OMT458760:OMT458761 OMT458797:OMT458798 OMT524296:OMT524297 OMT524333:OMT524334 OMT589832:OMT589833 OMT589869:OMT589870 OMT655368:OMT655369 OMT655405:OMT655406 OMT720904:OMT720905 OMT720941:OMT720942 OMT786440:OMT786441 OMT786477:OMT786478 OMT851976:OMT851977 OMT852013:OMT852014 OMT917512:OMT917513 OMT917549:OMT917550 OMT983048:OMT983049 OMT983085:OMT983086 OWP8:OWP9 OWP45:OWP46 OWP65544:OWP65545 OWP65581:OWP65582 OWP131080:OWP131081 OWP131117:OWP131118 OWP196616:OWP196617 OWP196653:OWP196654 OWP262152:OWP262153 OWP262189:OWP262190 OWP327688:OWP327689 OWP327725:OWP327726 OWP393224:OWP393225 OWP393261:OWP393262 OWP458760:OWP458761 OWP458797:OWP458798 OWP524296:OWP524297 OWP524333:OWP524334 OWP589832:OWP589833 OWP589869:OWP589870 OWP655368:OWP655369 OWP655405:OWP655406 OWP720904:OWP720905 OWP720941:OWP720942 OWP786440:OWP786441 OWP786477:OWP786478 OWP851976:OWP851977 OWP852013:OWP852014 OWP917512:OWP917513 OWP917549:OWP917550 OWP983048:OWP983049 OWP983085:OWP983086 PGL8:PGL9 PGL45:PGL46 PGL65544:PGL65545 PGL65581:PGL65582 PGL131080:PGL131081 PGL131117:PGL131118 PGL196616:PGL196617 PGL196653:PGL196654 PGL262152:PGL262153 PGL262189:PGL262190 PGL327688:PGL327689 PGL327725:PGL327726 PGL393224:PGL393225 PGL393261:PGL393262 PGL458760:PGL458761 PGL458797:PGL458798 PGL524296:PGL524297 PGL524333:PGL524334 PGL589832:PGL589833 PGL589869:PGL589870 PGL655368:PGL655369 PGL655405:PGL655406 PGL720904:PGL720905 PGL720941:PGL720942 PGL786440:PGL786441 PGL786477:PGL786478 PGL851976:PGL851977 PGL852013:PGL852014 PGL917512:PGL917513 PGL917549:PGL917550 PGL983048:PGL983049 PGL983085:PGL983086 PQH8:PQH9 PQH45:PQH46 PQH65544:PQH65545 PQH65581:PQH65582 PQH131080:PQH131081 PQH131117:PQH131118 PQH196616:PQH196617 PQH196653:PQH196654 PQH262152:PQH262153 PQH262189:PQH262190 PQH327688:PQH327689 PQH327725:PQH327726 PQH393224:PQH393225 PQH393261:PQH393262 PQH458760:PQH458761 PQH458797:PQH458798 PQH524296:PQH524297 PQH524333:PQH524334 PQH589832:PQH589833 PQH589869:PQH589870 PQH655368:PQH655369 PQH655405:PQH655406 PQH720904:PQH720905 PQH720941:PQH720942 PQH786440:PQH786441 PQH786477:PQH786478 PQH851976:PQH851977 PQH852013:PQH852014 PQH917512:PQH917513 PQH917549:PQH917550 PQH983048:PQH983049 PQH983085:PQH983086 QAD8:QAD9 QAD45:QAD46 QAD65544:QAD65545 QAD65581:QAD65582 QAD131080:QAD131081 QAD131117:QAD131118 QAD196616:QAD196617 QAD196653:QAD196654 QAD262152:QAD262153 QAD262189:QAD262190 QAD327688:QAD327689 QAD327725:QAD327726 QAD393224:QAD393225 QAD393261:QAD393262 QAD458760:QAD458761 QAD458797:QAD458798 QAD524296:QAD524297 QAD524333:QAD524334 QAD589832:QAD589833 QAD589869:QAD589870 QAD655368:QAD655369 QAD655405:QAD655406 QAD720904:QAD720905 QAD720941:QAD720942 QAD786440:QAD786441 QAD786477:QAD786478 QAD851976:QAD851977 QAD852013:QAD852014 QAD917512:QAD917513 QAD917549:QAD917550 QAD983048:QAD983049 QAD983085:QAD983086 QJZ8:QJZ9 QJZ45:QJZ46 QJZ65544:QJZ65545 QJZ65581:QJZ65582 QJZ131080:QJZ131081 QJZ131117:QJZ131118 QJZ196616:QJZ196617 QJZ196653:QJZ196654 QJZ262152:QJZ262153 QJZ262189:QJZ262190 QJZ327688:QJZ327689 QJZ327725:QJZ327726 QJZ393224:QJZ393225 QJZ393261:QJZ393262 QJZ458760:QJZ458761 QJZ458797:QJZ458798 QJZ524296:QJZ524297 QJZ524333:QJZ524334 QJZ589832:QJZ589833 QJZ589869:QJZ589870 QJZ655368:QJZ655369 QJZ655405:QJZ655406 QJZ720904:QJZ720905 QJZ720941:QJZ720942 QJZ786440:QJZ786441 QJZ786477:QJZ786478 QJZ851976:QJZ851977 QJZ852013:QJZ852014 QJZ917512:QJZ917513 QJZ917549:QJZ917550 QJZ983048:QJZ983049 QJZ983085:QJZ983086 QTV8:QTV9 QTV45:QTV46 QTV65544:QTV65545 QTV65581:QTV65582 QTV131080:QTV131081 QTV131117:QTV131118 QTV196616:QTV196617 QTV196653:QTV196654 QTV262152:QTV262153 QTV262189:QTV262190 QTV327688:QTV327689 QTV327725:QTV327726 QTV393224:QTV393225 QTV393261:QTV393262 QTV458760:QTV458761 QTV458797:QTV458798 QTV524296:QTV524297 QTV524333:QTV524334 QTV589832:QTV589833 QTV589869:QTV589870 QTV655368:QTV655369 QTV655405:QTV655406 QTV720904:QTV720905 QTV720941:QTV720942 QTV786440:QTV786441 QTV786477:QTV786478 QTV851976:QTV851977 QTV852013:QTV852014 QTV917512:QTV917513 QTV917549:QTV917550 QTV983048:QTV983049 QTV983085:QTV983086 RDR8:RDR9 RDR45:RDR46 RDR65544:RDR65545 RDR65581:RDR65582 RDR131080:RDR131081 RDR131117:RDR131118 RDR196616:RDR196617 RDR196653:RDR196654 RDR262152:RDR262153 RDR262189:RDR262190 RDR327688:RDR327689 RDR327725:RDR327726 RDR393224:RDR393225 RDR393261:RDR393262 RDR458760:RDR458761 RDR458797:RDR458798 RDR524296:RDR524297 RDR524333:RDR524334 RDR589832:RDR589833 RDR589869:RDR589870 RDR655368:RDR655369 RDR655405:RDR655406 RDR720904:RDR720905 RDR720941:RDR720942 RDR786440:RDR786441 RDR786477:RDR786478 RDR851976:RDR851977 RDR852013:RDR852014 RDR917512:RDR917513 RDR917549:RDR917550 RDR983048:RDR983049 RDR983085:RDR983086 RNN8:RNN9 RNN45:RNN46 RNN65544:RNN65545 RNN65581:RNN65582 RNN131080:RNN131081 RNN131117:RNN131118 RNN196616:RNN196617 RNN196653:RNN196654 RNN262152:RNN262153 RNN262189:RNN262190 RNN327688:RNN327689 RNN327725:RNN327726 RNN393224:RNN393225 RNN393261:RNN393262 RNN458760:RNN458761 RNN458797:RNN458798 RNN524296:RNN524297 RNN524333:RNN524334 RNN589832:RNN589833 RNN589869:RNN589870 RNN655368:RNN655369 RNN655405:RNN655406 RNN720904:RNN720905 RNN720941:RNN720942 RNN786440:RNN786441 RNN786477:RNN786478 RNN851976:RNN851977 RNN852013:RNN852014 RNN917512:RNN917513 RNN917549:RNN917550 RNN983048:RNN983049 RNN983085:RNN983086 RXJ8:RXJ9 RXJ45:RXJ46 RXJ65544:RXJ65545 RXJ65581:RXJ65582 RXJ131080:RXJ131081 RXJ131117:RXJ131118 RXJ196616:RXJ196617 RXJ196653:RXJ196654 RXJ262152:RXJ262153 RXJ262189:RXJ262190 RXJ327688:RXJ327689 RXJ327725:RXJ327726 RXJ393224:RXJ393225 RXJ393261:RXJ393262 RXJ458760:RXJ458761 RXJ458797:RXJ458798 RXJ524296:RXJ524297 RXJ524333:RXJ524334 RXJ589832:RXJ589833 RXJ589869:RXJ589870 RXJ655368:RXJ655369 RXJ655405:RXJ655406 RXJ720904:RXJ720905 RXJ720941:RXJ720942 RXJ786440:RXJ786441 RXJ786477:RXJ786478 RXJ851976:RXJ851977 RXJ852013:RXJ852014 RXJ917512:RXJ917513 RXJ917549:RXJ917550 RXJ983048:RXJ983049 RXJ983085:RXJ983086 SHF8:SHF9 SHF45:SHF46 SHF65544:SHF65545 SHF65581:SHF65582 SHF131080:SHF131081 SHF131117:SHF131118 SHF196616:SHF196617 SHF196653:SHF196654 SHF262152:SHF262153 SHF262189:SHF262190 SHF327688:SHF327689 SHF327725:SHF327726 SHF393224:SHF393225 SHF393261:SHF393262 SHF458760:SHF458761 SHF458797:SHF458798 SHF524296:SHF524297 SHF524333:SHF524334 SHF589832:SHF589833 SHF589869:SHF589870 SHF655368:SHF655369 SHF655405:SHF655406 SHF720904:SHF720905 SHF720941:SHF720942 SHF786440:SHF786441 SHF786477:SHF786478 SHF851976:SHF851977 SHF852013:SHF852014 SHF917512:SHF917513 SHF917549:SHF917550 SHF983048:SHF983049 SHF983085:SHF983086 SRB8:SRB9 SRB45:SRB46 SRB65544:SRB65545 SRB65581:SRB65582 SRB131080:SRB131081 SRB131117:SRB131118 SRB196616:SRB196617 SRB196653:SRB196654 SRB262152:SRB262153 SRB262189:SRB262190 SRB327688:SRB327689 SRB327725:SRB327726 SRB393224:SRB393225 SRB393261:SRB393262 SRB458760:SRB458761 SRB458797:SRB458798 SRB524296:SRB524297 SRB524333:SRB524334 SRB589832:SRB589833 SRB589869:SRB589870 SRB655368:SRB655369 SRB655405:SRB655406 SRB720904:SRB720905 SRB720941:SRB720942 SRB786440:SRB786441 SRB786477:SRB786478 SRB851976:SRB851977 SRB852013:SRB852014 SRB917512:SRB917513 SRB917549:SRB917550 SRB983048:SRB983049 SRB983085:SRB983086 TAX8:TAX9 TAX45:TAX46 TAX65544:TAX65545 TAX65581:TAX65582 TAX131080:TAX131081 TAX131117:TAX131118 TAX196616:TAX196617 TAX196653:TAX196654 TAX262152:TAX262153 TAX262189:TAX262190 TAX327688:TAX327689 TAX327725:TAX327726 TAX393224:TAX393225 TAX393261:TAX393262 TAX458760:TAX458761 TAX458797:TAX458798 TAX524296:TAX524297 TAX524333:TAX524334 TAX589832:TAX589833 TAX589869:TAX589870 TAX655368:TAX655369 TAX655405:TAX655406 TAX720904:TAX720905 TAX720941:TAX720942 TAX786440:TAX786441 TAX786477:TAX786478 TAX851976:TAX851977 TAX852013:TAX852014 TAX917512:TAX917513 TAX917549:TAX917550 TAX983048:TAX983049 TAX983085:TAX983086 TKT8:TKT9 TKT45:TKT46 TKT65544:TKT65545 TKT65581:TKT65582 TKT131080:TKT131081 TKT131117:TKT131118 TKT196616:TKT196617 TKT196653:TKT196654 TKT262152:TKT262153 TKT262189:TKT262190 TKT327688:TKT327689 TKT327725:TKT327726 TKT393224:TKT393225 TKT393261:TKT393262 TKT458760:TKT458761 TKT458797:TKT458798 TKT524296:TKT524297 TKT524333:TKT524334 TKT589832:TKT589833 TKT589869:TKT589870 TKT655368:TKT655369 TKT655405:TKT655406 TKT720904:TKT720905 TKT720941:TKT720942 TKT786440:TKT786441 TKT786477:TKT786478 TKT851976:TKT851977 TKT852013:TKT852014 TKT917512:TKT917513 TKT917549:TKT917550 TKT983048:TKT983049 TKT983085:TKT983086 TUP8:TUP9 TUP45:TUP46 TUP65544:TUP65545 TUP65581:TUP65582 TUP131080:TUP131081 TUP131117:TUP131118 TUP196616:TUP196617 TUP196653:TUP196654 TUP262152:TUP262153 TUP262189:TUP262190 TUP327688:TUP327689 TUP327725:TUP327726 TUP393224:TUP393225 TUP393261:TUP393262 TUP458760:TUP458761 TUP458797:TUP458798 TUP524296:TUP524297 TUP524333:TUP524334 TUP589832:TUP589833 TUP589869:TUP589870 TUP655368:TUP655369 TUP655405:TUP655406 TUP720904:TUP720905 TUP720941:TUP720942 TUP786440:TUP786441 TUP786477:TUP786478 TUP851976:TUP851977 TUP852013:TUP852014 TUP917512:TUP917513 TUP917549:TUP917550 TUP983048:TUP983049 TUP983085:TUP983086 UEL8:UEL9 UEL45:UEL46 UEL65544:UEL65545 UEL65581:UEL65582 UEL131080:UEL131081 UEL131117:UEL131118 UEL196616:UEL196617 UEL196653:UEL196654 UEL262152:UEL262153 UEL262189:UEL262190 UEL327688:UEL327689 UEL327725:UEL327726 UEL393224:UEL393225 UEL393261:UEL393262 UEL458760:UEL458761 UEL458797:UEL458798 UEL524296:UEL524297 UEL524333:UEL524334 UEL589832:UEL589833 UEL589869:UEL589870 UEL655368:UEL655369 UEL655405:UEL655406 UEL720904:UEL720905 UEL720941:UEL720942 UEL786440:UEL786441 UEL786477:UEL786478 UEL851976:UEL851977 UEL852013:UEL852014 UEL917512:UEL917513 UEL917549:UEL917550 UEL983048:UEL983049 UEL983085:UEL983086 UOH8:UOH9 UOH45:UOH46 UOH65544:UOH65545 UOH65581:UOH65582 UOH131080:UOH131081 UOH131117:UOH131118 UOH196616:UOH196617 UOH196653:UOH196654 UOH262152:UOH262153 UOH262189:UOH262190 UOH327688:UOH327689 UOH327725:UOH327726 UOH393224:UOH393225 UOH393261:UOH393262 UOH458760:UOH458761 UOH458797:UOH458798 UOH524296:UOH524297 UOH524333:UOH524334 UOH589832:UOH589833 UOH589869:UOH589870 UOH655368:UOH655369 UOH655405:UOH655406 UOH720904:UOH720905 UOH720941:UOH720942 UOH786440:UOH786441 UOH786477:UOH786478 UOH851976:UOH851977 UOH852013:UOH852014 UOH917512:UOH917513 UOH917549:UOH917550 UOH983048:UOH983049 UOH983085:UOH983086 UYD8:UYD9 UYD45:UYD46 UYD65544:UYD65545 UYD65581:UYD65582 UYD131080:UYD131081 UYD131117:UYD131118 UYD196616:UYD196617 UYD196653:UYD196654 UYD262152:UYD262153 UYD262189:UYD262190 UYD327688:UYD327689 UYD327725:UYD327726 UYD393224:UYD393225 UYD393261:UYD393262 UYD458760:UYD458761 UYD458797:UYD458798 UYD524296:UYD524297 UYD524333:UYD524334 UYD589832:UYD589833 UYD589869:UYD589870 UYD655368:UYD655369 UYD655405:UYD655406 UYD720904:UYD720905 UYD720941:UYD720942 UYD786440:UYD786441 UYD786477:UYD786478 UYD851976:UYD851977 UYD852013:UYD852014 UYD917512:UYD917513 UYD917549:UYD917550 UYD983048:UYD983049 UYD983085:UYD983086 VHZ8:VHZ9 VHZ45:VHZ46 VHZ65544:VHZ65545 VHZ65581:VHZ65582 VHZ131080:VHZ131081 VHZ131117:VHZ131118 VHZ196616:VHZ196617 VHZ196653:VHZ196654 VHZ262152:VHZ262153 VHZ262189:VHZ262190 VHZ327688:VHZ327689 VHZ327725:VHZ327726 VHZ393224:VHZ393225 VHZ393261:VHZ393262 VHZ458760:VHZ458761 VHZ458797:VHZ458798 VHZ524296:VHZ524297 VHZ524333:VHZ524334 VHZ589832:VHZ589833 VHZ589869:VHZ589870 VHZ655368:VHZ655369 VHZ655405:VHZ655406 VHZ720904:VHZ720905 VHZ720941:VHZ720942 VHZ786440:VHZ786441 VHZ786477:VHZ786478 VHZ851976:VHZ851977 VHZ852013:VHZ852014 VHZ917512:VHZ917513 VHZ917549:VHZ917550 VHZ983048:VHZ983049 VHZ983085:VHZ983086 VRV8:VRV9 VRV45:VRV46 VRV65544:VRV65545 VRV65581:VRV65582 VRV131080:VRV131081 VRV131117:VRV131118 VRV196616:VRV196617 VRV196653:VRV196654 VRV262152:VRV262153 VRV262189:VRV262190 VRV327688:VRV327689 VRV327725:VRV327726 VRV393224:VRV393225 VRV393261:VRV393262 VRV458760:VRV458761 VRV458797:VRV458798 VRV524296:VRV524297 VRV524333:VRV524334 VRV589832:VRV589833 VRV589869:VRV589870 VRV655368:VRV655369 VRV655405:VRV655406 VRV720904:VRV720905 VRV720941:VRV720942 VRV786440:VRV786441 VRV786477:VRV786478 VRV851976:VRV851977 VRV852013:VRV852014 VRV917512:VRV917513 VRV917549:VRV917550 VRV983048:VRV983049 VRV983085:VRV983086 WBR8:WBR9 WBR45:WBR46 WBR65544:WBR65545 WBR65581:WBR65582 WBR131080:WBR131081 WBR131117:WBR131118 WBR196616:WBR196617 WBR196653:WBR196654 WBR262152:WBR262153 WBR262189:WBR262190 WBR327688:WBR327689 WBR327725:WBR327726 WBR393224:WBR393225 WBR393261:WBR393262 WBR458760:WBR458761 WBR458797:WBR458798 WBR524296:WBR524297 WBR524333:WBR524334 WBR589832:WBR589833 WBR589869:WBR589870 WBR655368:WBR655369 WBR655405:WBR655406 WBR720904:WBR720905 WBR720941:WBR720942 WBR786440:WBR786441 WBR786477:WBR786478 WBR851976:WBR851977 WBR852013:WBR852014 WBR917512:WBR917513 WBR917549:WBR917550 WBR983048:WBR983049 WBR983085:WBR983086 WLN8:WLN9 WLN45:WLN46 WLN65544:WLN65545 WLN65581:WLN65582 WLN131080:WLN131081 WLN131117:WLN131118 WLN196616:WLN196617 WLN196653:WLN196654 WLN262152:WLN262153 WLN262189:WLN262190 WLN327688:WLN327689 WLN327725:WLN327726 WLN393224:WLN393225 WLN393261:WLN393262 WLN458760:WLN458761 WLN458797:WLN458798 WLN524296:WLN524297 WLN524333:WLN524334 WLN589832:WLN589833 WLN589869:WLN589870 WLN655368:WLN655369 WLN655405:WLN655406 WLN720904:WLN720905 WLN720941:WLN720942 WLN786440:WLN786441 WLN786477:WLN786478 WLN851976:WLN851977 WLN852013:WLN852014 WLN917512:WLN917513 WLN917549:WLN917550 WLN983048:WLN983049 WLN983085:WLN983086 WVJ8:WVJ9 WVJ45:WVJ46 WVJ65544:WVJ65545 WVJ65581:WVJ65582 WVJ131080:WVJ131081 WVJ131117:WVJ131118 WVJ196616:WVJ196617 WVJ196653:WVJ196654 WVJ262152:WVJ262153 WVJ262189:WVJ262190 WVJ327688:WVJ327689 WVJ327725:WVJ327726 WVJ393224:WVJ393225 WVJ393261:WVJ393262 WVJ458760:WVJ458761 WVJ458797:WVJ458798 WVJ524296:WVJ524297 WVJ524333:WVJ524334 WVJ589832:WVJ589833 WVJ589869:WVJ589870 WVJ655368:WVJ655369 WVJ655405:WVJ655406 WVJ720904:WVJ720905 WVJ720941:WVJ720942 WVJ786440:WVJ786441 WVJ786477:WVJ786478 WVJ851976:WVJ851977 WVJ852013:WVJ852014 WVJ917512:WVJ917513 WVJ917549:WVJ917550 WVJ983048:WVJ983049 WVJ983085:WVJ983086">
      <formula1>"单开,双开"</formula1>
    </dataValidation>
  </dataValidations>
  <pageMargins left="0.75" right="0.75" top="1" bottom="1" header="0.5" footer="0.5"/>
  <pageSetup paperSize="9" orientation="portrait"/>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AN307"/>
  <sheetViews>
    <sheetView workbookViewId="0">
      <pane ySplit="4" topLeftCell="A200" activePane="bottomLeft" state="frozen"/>
      <selection/>
      <selection pane="bottomLeft" activeCell="N202" sqref="N202"/>
    </sheetView>
  </sheetViews>
  <sheetFormatPr defaultColWidth="9" defaultRowHeight="39.95" customHeight="1"/>
  <cols>
    <col min="1" max="1" width="7.25" style="2" customWidth="1"/>
    <col min="2" max="2" width="6.375" style="26" customWidth="1"/>
    <col min="3" max="3" width="7.375" style="2" customWidth="1"/>
    <col min="4" max="4" width="9.875" style="2" customWidth="1"/>
    <col min="5" max="5" width="7.375" style="2" customWidth="1"/>
    <col min="6" max="6" width="8.375" style="2" customWidth="1"/>
    <col min="7" max="7" width="6.875" style="2" customWidth="1"/>
    <col min="8" max="8" width="8.875" style="2" customWidth="1"/>
    <col min="9" max="9" width="7.375" style="2" customWidth="1"/>
    <col min="10" max="12" width="6.125" style="2" customWidth="1"/>
    <col min="13" max="14" width="9" style="2"/>
    <col min="15" max="15" width="10.375" style="2" customWidth="1"/>
    <col min="16" max="17" width="7.125" style="2" customWidth="1"/>
    <col min="18" max="18" width="10" style="2" customWidth="1"/>
    <col min="19" max="19" width="7.125" style="2" customWidth="1"/>
    <col min="20" max="20" width="9.625" style="2" customWidth="1"/>
    <col min="21" max="21" width="6.875" style="2" customWidth="1"/>
    <col min="22" max="22" width="10.375" style="2" customWidth="1"/>
    <col min="23" max="27" width="6.875" style="2" customWidth="1"/>
    <col min="28" max="28" width="7" style="2" customWidth="1"/>
    <col min="29" max="29" width="7.25" style="2" customWidth="1"/>
    <col min="30" max="31" width="8.75" style="2" customWidth="1"/>
    <col min="32" max="32" width="10" style="2" customWidth="1"/>
    <col min="33" max="35" width="9.25" style="2" customWidth="1"/>
    <col min="36" max="36" width="5.75" style="2" customWidth="1"/>
    <col min="37" max="37" width="10.5" style="2" customWidth="1"/>
    <col min="38" max="38" width="11.375" style="2" customWidth="1"/>
    <col min="39" max="39" width="7.5" style="2" customWidth="1"/>
    <col min="40" max="40" width="7.625" style="2" customWidth="1"/>
    <col min="41" max="256" width="10.125" style="2" customWidth="1"/>
    <col min="257" max="16384" width="9" style="2"/>
  </cols>
  <sheetData>
    <row r="1" s="1" customFormat="1" customHeight="1" spans="1:2">
      <c r="A1" s="27" t="s">
        <v>654</v>
      </c>
      <c r="B1" s="28"/>
    </row>
    <row r="2" s="2" customFormat="1" customHeight="1" spans="1:40">
      <c r="A2" s="29" t="s">
        <v>655</v>
      </c>
      <c r="B2" s="30" t="s">
        <v>656</v>
      </c>
      <c r="C2" s="31"/>
      <c r="D2" s="32" t="s">
        <v>657</v>
      </c>
      <c r="E2" s="33" t="s">
        <v>658</v>
      </c>
      <c r="F2" s="34"/>
      <c r="G2" s="35"/>
      <c r="H2" s="36" t="s">
        <v>659</v>
      </c>
      <c r="I2" s="95" t="s">
        <v>660</v>
      </c>
      <c r="J2" s="33" t="s">
        <v>661</v>
      </c>
      <c r="K2" s="34"/>
      <c r="L2" s="34"/>
      <c r="M2" s="34"/>
      <c r="N2" s="34"/>
      <c r="O2" s="34"/>
      <c r="P2" s="34"/>
      <c r="Q2" s="34"/>
      <c r="R2" s="35"/>
      <c r="S2" s="33" t="s">
        <v>662</v>
      </c>
      <c r="T2" s="34"/>
      <c r="U2" s="34"/>
      <c r="V2" s="34"/>
      <c r="W2" s="34"/>
      <c r="X2" s="34"/>
      <c r="Y2" s="34"/>
      <c r="Z2" s="34"/>
      <c r="AA2" s="34"/>
      <c r="AB2" s="35"/>
      <c r="AC2" s="36" t="s">
        <v>663</v>
      </c>
      <c r="AD2" s="36" t="s">
        <v>664</v>
      </c>
      <c r="AE2" s="107" t="s">
        <v>665</v>
      </c>
      <c r="AF2" s="108"/>
      <c r="AG2" s="113" t="s">
        <v>666</v>
      </c>
      <c r="AH2" s="34"/>
      <c r="AI2" s="34"/>
      <c r="AJ2" s="114"/>
      <c r="AK2" s="114"/>
      <c r="AL2" s="115"/>
      <c r="AM2" s="95" t="s">
        <v>667</v>
      </c>
      <c r="AN2" s="95" t="s">
        <v>668</v>
      </c>
    </row>
    <row r="3" s="2" customFormat="1" ht="30" customHeight="1" spans="1:40">
      <c r="A3" s="37"/>
      <c r="B3" s="38"/>
      <c r="C3" s="39"/>
      <c r="D3" s="40"/>
      <c r="E3" s="41" t="s">
        <v>669</v>
      </c>
      <c r="F3" s="41" t="s">
        <v>670</v>
      </c>
      <c r="G3" s="41" t="s">
        <v>671</v>
      </c>
      <c r="H3" s="42"/>
      <c r="I3" s="96"/>
      <c r="J3" s="97" t="s">
        <v>443</v>
      </c>
      <c r="K3" s="98"/>
      <c r="L3" s="98"/>
      <c r="M3" s="99"/>
      <c r="N3" s="97" t="s">
        <v>442</v>
      </c>
      <c r="O3" s="98"/>
      <c r="P3" s="98"/>
      <c r="Q3" s="98"/>
      <c r="R3" s="99"/>
      <c r="S3" s="97" t="s">
        <v>672</v>
      </c>
      <c r="T3" s="103"/>
      <c r="U3" s="103"/>
      <c r="V3" s="104"/>
      <c r="W3" s="97" t="s">
        <v>443</v>
      </c>
      <c r="X3" s="103"/>
      <c r="Y3" s="103"/>
      <c r="Z3" s="104"/>
      <c r="AA3" s="109" t="s">
        <v>673</v>
      </c>
      <c r="AB3" s="110" t="s">
        <v>674</v>
      </c>
      <c r="AC3" s="111"/>
      <c r="AD3" s="111"/>
      <c r="AE3" s="110" t="s">
        <v>675</v>
      </c>
      <c r="AF3" s="110" t="s">
        <v>442</v>
      </c>
      <c r="AG3" s="110" t="s">
        <v>676</v>
      </c>
      <c r="AH3" s="116" t="s">
        <v>677</v>
      </c>
      <c r="AI3" s="110" t="s">
        <v>678</v>
      </c>
      <c r="AJ3" s="110" t="s">
        <v>679</v>
      </c>
      <c r="AK3" s="110" t="s">
        <v>680</v>
      </c>
      <c r="AL3" s="110" t="s">
        <v>681</v>
      </c>
      <c r="AM3" s="42"/>
      <c r="AN3" s="96"/>
    </row>
    <row r="4" s="2" customFormat="1" ht="60.75" customHeight="1" spans="1:40">
      <c r="A4" s="43"/>
      <c r="B4" s="44"/>
      <c r="C4" s="45"/>
      <c r="D4" s="46"/>
      <c r="E4" s="47"/>
      <c r="F4" s="47"/>
      <c r="G4" s="47"/>
      <c r="H4" s="47"/>
      <c r="I4" s="100"/>
      <c r="J4" s="89" t="s">
        <v>682</v>
      </c>
      <c r="K4" s="89" t="s">
        <v>683</v>
      </c>
      <c r="L4" s="89" t="s">
        <v>684</v>
      </c>
      <c r="M4" s="89" t="s">
        <v>685</v>
      </c>
      <c r="N4" s="89" t="s">
        <v>686</v>
      </c>
      <c r="O4" s="89" t="s">
        <v>687</v>
      </c>
      <c r="P4" s="89" t="s">
        <v>688</v>
      </c>
      <c r="Q4" s="89" t="s">
        <v>689</v>
      </c>
      <c r="R4" s="89" t="s">
        <v>690</v>
      </c>
      <c r="S4" s="105" t="s">
        <v>691</v>
      </c>
      <c r="T4" s="106" t="s">
        <v>692</v>
      </c>
      <c r="U4" s="106" t="s">
        <v>693</v>
      </c>
      <c r="V4" s="106" t="s">
        <v>694</v>
      </c>
      <c r="W4" s="106" t="s">
        <v>691</v>
      </c>
      <c r="X4" s="106" t="s">
        <v>692</v>
      </c>
      <c r="Y4" s="106" t="s">
        <v>693</v>
      </c>
      <c r="Z4" s="106" t="s">
        <v>694</v>
      </c>
      <c r="AA4" s="112"/>
      <c r="AB4" s="106"/>
      <c r="AC4" s="105"/>
      <c r="AD4" s="105"/>
      <c r="AE4" s="106"/>
      <c r="AF4" s="106"/>
      <c r="AG4" s="106"/>
      <c r="AH4" s="108"/>
      <c r="AI4" s="106"/>
      <c r="AJ4" s="106"/>
      <c r="AK4" s="106"/>
      <c r="AL4" s="106"/>
      <c r="AM4" s="47"/>
      <c r="AN4" s="100"/>
    </row>
    <row r="5" s="3" customFormat="1" ht="56.25" customHeight="1" spans="1:40">
      <c r="A5" s="48" t="s">
        <v>695</v>
      </c>
      <c r="B5" s="49">
        <v>1</v>
      </c>
      <c r="C5" s="50" t="s">
        <v>695</v>
      </c>
      <c r="D5" s="51" t="s">
        <v>696</v>
      </c>
      <c r="E5" s="51" t="s">
        <v>697</v>
      </c>
      <c r="F5" s="51" t="s">
        <v>698</v>
      </c>
      <c r="G5" s="51">
        <v>31.3</v>
      </c>
      <c r="H5" s="51" t="s">
        <v>699</v>
      </c>
      <c r="I5" s="51">
        <v>12.3</v>
      </c>
      <c r="J5" s="51">
        <v>-7.6</v>
      </c>
      <c r="K5" s="51">
        <v>-3.6</v>
      </c>
      <c r="L5" s="51">
        <v>-9.9</v>
      </c>
      <c r="M5" s="51">
        <v>44</v>
      </c>
      <c r="N5" s="51">
        <v>33.5</v>
      </c>
      <c r="O5" s="51">
        <v>26.4</v>
      </c>
      <c r="P5" s="51">
        <v>29.7</v>
      </c>
      <c r="Q5" s="51">
        <v>61</v>
      </c>
      <c r="R5" s="51">
        <v>29.6</v>
      </c>
      <c r="S5" s="51">
        <v>2.1</v>
      </c>
      <c r="T5" s="51" t="s">
        <v>700</v>
      </c>
      <c r="U5" s="51" t="s">
        <v>701</v>
      </c>
      <c r="V5" s="51">
        <v>3</v>
      </c>
      <c r="W5" s="51">
        <v>2.6</v>
      </c>
      <c r="X5" s="51" t="s">
        <v>702</v>
      </c>
      <c r="Y5" s="51" t="s">
        <v>703</v>
      </c>
      <c r="Z5" s="51">
        <v>4.7</v>
      </c>
      <c r="AA5" s="51" t="s">
        <v>704</v>
      </c>
      <c r="AB5" s="51" t="s">
        <v>705</v>
      </c>
      <c r="AC5" s="51">
        <v>64</v>
      </c>
      <c r="AD5" s="51">
        <v>66</v>
      </c>
      <c r="AE5" s="51">
        <v>1021.7</v>
      </c>
      <c r="AF5" s="51">
        <v>1000.2</v>
      </c>
      <c r="AG5" s="51">
        <v>123</v>
      </c>
      <c r="AH5" s="51" t="s">
        <v>706</v>
      </c>
      <c r="AI5" s="51">
        <v>-0.7</v>
      </c>
      <c r="AJ5" s="51">
        <v>144</v>
      </c>
      <c r="AK5" s="51" t="s">
        <v>707</v>
      </c>
      <c r="AL5" s="51">
        <v>0.3</v>
      </c>
      <c r="AM5" s="51">
        <v>41.9</v>
      </c>
      <c r="AN5" s="117">
        <v>-18.3</v>
      </c>
    </row>
    <row r="6" s="4" customFormat="1" customHeight="1" spans="1:40">
      <c r="A6" s="52" t="s">
        <v>708</v>
      </c>
      <c r="B6" s="53">
        <v>1</v>
      </c>
      <c r="C6" s="54" t="s">
        <v>708</v>
      </c>
      <c r="D6" s="53" t="s">
        <v>709</v>
      </c>
      <c r="E6" s="55" t="s">
        <v>710</v>
      </c>
      <c r="F6" s="55" t="s">
        <v>711</v>
      </c>
      <c r="G6" s="55">
        <v>2.5</v>
      </c>
      <c r="H6" s="55" t="s">
        <v>699</v>
      </c>
      <c r="I6" s="55">
        <v>12.7</v>
      </c>
      <c r="J6" s="55">
        <v>-7</v>
      </c>
      <c r="K6" s="55">
        <v>-3.5</v>
      </c>
      <c r="L6" s="55">
        <v>-9.6</v>
      </c>
      <c r="M6" s="55">
        <v>56</v>
      </c>
      <c r="N6" s="55">
        <v>33.9</v>
      </c>
      <c r="O6" s="55">
        <v>26.8</v>
      </c>
      <c r="P6" s="55">
        <v>29.8</v>
      </c>
      <c r="Q6" s="55">
        <v>63</v>
      </c>
      <c r="R6" s="55">
        <v>29.4</v>
      </c>
      <c r="S6" s="55">
        <v>2.2</v>
      </c>
      <c r="T6" s="55" t="s">
        <v>712</v>
      </c>
      <c r="U6" s="55" t="s">
        <v>713</v>
      </c>
      <c r="V6" s="55">
        <v>2.4</v>
      </c>
      <c r="W6" s="55">
        <v>2.4</v>
      </c>
      <c r="X6" s="55" t="s">
        <v>702</v>
      </c>
      <c r="Y6" s="55" t="s">
        <v>714</v>
      </c>
      <c r="Z6" s="55">
        <v>4.8</v>
      </c>
      <c r="AA6" s="55" t="s">
        <v>704</v>
      </c>
      <c r="AB6" s="55" t="s">
        <v>715</v>
      </c>
      <c r="AC6" s="55">
        <v>58</v>
      </c>
      <c r="AD6" s="55">
        <v>58</v>
      </c>
      <c r="AE6" s="55">
        <v>1027.1</v>
      </c>
      <c r="AF6" s="55">
        <v>1005.2</v>
      </c>
      <c r="AG6" s="55">
        <v>121</v>
      </c>
      <c r="AH6" s="55" t="s">
        <v>716</v>
      </c>
      <c r="AI6" s="55">
        <v>-0.6</v>
      </c>
      <c r="AJ6" s="55">
        <v>142</v>
      </c>
      <c r="AK6" s="55" t="s">
        <v>717</v>
      </c>
      <c r="AL6" s="55">
        <v>0.4</v>
      </c>
      <c r="AM6" s="55">
        <v>40.5</v>
      </c>
      <c r="AN6" s="118">
        <v>-17.8</v>
      </c>
    </row>
    <row r="7" s="5" customFormat="1" customHeight="1" spans="1:40">
      <c r="A7" s="56"/>
      <c r="B7" s="57">
        <v>2</v>
      </c>
      <c r="C7" s="54" t="s">
        <v>718</v>
      </c>
      <c r="D7" s="53" t="s">
        <v>719</v>
      </c>
      <c r="E7" s="58" t="s">
        <v>720</v>
      </c>
      <c r="F7" s="58" t="s">
        <v>721</v>
      </c>
      <c r="G7" s="58">
        <v>2.7</v>
      </c>
      <c r="H7" s="58" t="s">
        <v>699</v>
      </c>
      <c r="I7" s="101">
        <v>12.6</v>
      </c>
      <c r="J7" s="58">
        <v>-6.8</v>
      </c>
      <c r="K7" s="58">
        <v>-3.3</v>
      </c>
      <c r="L7" s="58">
        <v>-9.2</v>
      </c>
      <c r="M7" s="58">
        <v>59</v>
      </c>
      <c r="N7" s="58">
        <v>32.5</v>
      </c>
      <c r="O7" s="58">
        <v>26.9</v>
      </c>
      <c r="P7" s="58">
        <v>28.8</v>
      </c>
      <c r="Q7" s="58">
        <v>68</v>
      </c>
      <c r="R7" s="58">
        <v>29.6</v>
      </c>
      <c r="S7" s="58">
        <v>4.2</v>
      </c>
      <c r="T7" s="58" t="s">
        <v>722</v>
      </c>
      <c r="U7" s="58">
        <v>12</v>
      </c>
      <c r="V7" s="58">
        <v>4.3</v>
      </c>
      <c r="W7" s="58">
        <v>3.9</v>
      </c>
      <c r="X7" s="58" t="s">
        <v>723</v>
      </c>
      <c r="Y7" s="58">
        <v>13</v>
      </c>
      <c r="Z7" s="58">
        <v>5.8</v>
      </c>
      <c r="AA7" s="58" t="s">
        <v>723</v>
      </c>
      <c r="AB7" s="58">
        <v>8</v>
      </c>
      <c r="AC7" s="58">
        <v>63</v>
      </c>
      <c r="AD7" s="58">
        <v>59</v>
      </c>
      <c r="AE7" s="58">
        <v>1026.3</v>
      </c>
      <c r="AF7" s="58">
        <v>1004.6</v>
      </c>
      <c r="AG7" s="58">
        <v>122</v>
      </c>
      <c r="AH7" s="58" t="s">
        <v>724</v>
      </c>
      <c r="AI7" s="58">
        <v>-0.4</v>
      </c>
      <c r="AJ7" s="58">
        <v>143</v>
      </c>
      <c r="AK7" s="58" t="s">
        <v>725</v>
      </c>
      <c r="AL7" s="58">
        <v>0.6</v>
      </c>
      <c r="AM7" s="58">
        <v>40.9</v>
      </c>
      <c r="AN7" s="119">
        <v>-15.4</v>
      </c>
    </row>
    <row r="8" s="6" customFormat="1" customHeight="1" spans="1:40">
      <c r="A8" s="59" t="s">
        <v>726</v>
      </c>
      <c r="B8" s="60">
        <v>1</v>
      </c>
      <c r="C8" s="61" t="s">
        <v>727</v>
      </c>
      <c r="D8" s="60" t="s">
        <v>728</v>
      </c>
      <c r="E8" s="60" t="s">
        <v>729</v>
      </c>
      <c r="F8" s="60" t="s">
        <v>730</v>
      </c>
      <c r="G8" s="60">
        <v>81</v>
      </c>
      <c r="H8" s="60" t="s">
        <v>699</v>
      </c>
      <c r="I8" s="60">
        <v>13.4</v>
      </c>
      <c r="J8" s="60">
        <v>-6.2</v>
      </c>
      <c r="K8" s="60">
        <v>-2.3</v>
      </c>
      <c r="L8" s="60">
        <v>-8.8</v>
      </c>
      <c r="M8" s="60">
        <v>55</v>
      </c>
      <c r="N8" s="60">
        <v>35.1</v>
      </c>
      <c r="O8" s="60">
        <v>26.8</v>
      </c>
      <c r="P8" s="60">
        <v>30.8</v>
      </c>
      <c r="Q8" s="60">
        <v>60</v>
      </c>
      <c r="R8" s="60">
        <v>30</v>
      </c>
      <c r="S8" s="60">
        <v>1.7</v>
      </c>
      <c r="T8" s="60" t="s">
        <v>712</v>
      </c>
      <c r="U8" s="60" t="s">
        <v>731</v>
      </c>
      <c r="V8" s="60">
        <v>2.6</v>
      </c>
      <c r="W8" s="60">
        <v>1.8</v>
      </c>
      <c r="X8" s="60" t="s">
        <v>732</v>
      </c>
      <c r="Y8" s="60" t="s">
        <v>733</v>
      </c>
      <c r="Z8" s="60">
        <v>2</v>
      </c>
      <c r="AA8" s="60" t="s">
        <v>734</v>
      </c>
      <c r="AB8" s="60" t="s">
        <v>735</v>
      </c>
      <c r="AC8" s="60">
        <v>56</v>
      </c>
      <c r="AD8" s="60">
        <v>56</v>
      </c>
      <c r="AE8" s="60">
        <v>1017.2</v>
      </c>
      <c r="AF8" s="60">
        <v>995.8</v>
      </c>
      <c r="AG8" s="60">
        <v>111</v>
      </c>
      <c r="AH8" s="60" t="s">
        <v>736</v>
      </c>
      <c r="AI8" s="60">
        <v>0.1</v>
      </c>
      <c r="AJ8" s="60">
        <v>140</v>
      </c>
      <c r="AK8" s="60" t="s">
        <v>737</v>
      </c>
      <c r="AL8" s="60">
        <v>1.5</v>
      </c>
      <c r="AM8" s="60">
        <v>41.5</v>
      </c>
      <c r="AN8" s="120">
        <v>-19.3</v>
      </c>
    </row>
    <row r="9" s="7" customFormat="1" customHeight="1" spans="1:40">
      <c r="A9" s="62"/>
      <c r="B9" s="55">
        <v>2</v>
      </c>
      <c r="C9" s="50" t="s">
        <v>738</v>
      </c>
      <c r="D9" s="51" t="s">
        <v>739</v>
      </c>
      <c r="E9" s="63" t="s">
        <v>740</v>
      </c>
      <c r="F9" s="63" t="s">
        <v>741</v>
      </c>
      <c r="G9" s="63">
        <v>27.8</v>
      </c>
      <c r="H9" s="63" t="s">
        <v>699</v>
      </c>
      <c r="I9" s="63">
        <v>11.5</v>
      </c>
      <c r="J9" s="63">
        <v>-9.2</v>
      </c>
      <c r="K9" s="63">
        <v>-5.1</v>
      </c>
      <c r="L9" s="63">
        <v>-11.6</v>
      </c>
      <c r="M9" s="63">
        <v>55</v>
      </c>
      <c r="N9" s="63">
        <v>32.9</v>
      </c>
      <c r="O9" s="63">
        <v>26.3</v>
      </c>
      <c r="P9" s="63">
        <v>29.2</v>
      </c>
      <c r="Q9" s="63">
        <v>63</v>
      </c>
      <c r="R9" s="63">
        <v>28.5</v>
      </c>
      <c r="S9" s="63">
        <v>2.3</v>
      </c>
      <c r="T9" s="63" t="s">
        <v>742</v>
      </c>
      <c r="U9" s="63" t="s">
        <v>743</v>
      </c>
      <c r="V9" s="63">
        <v>2.8</v>
      </c>
      <c r="W9" s="63">
        <v>2.2</v>
      </c>
      <c r="X9" s="63" t="s">
        <v>744</v>
      </c>
      <c r="Y9" s="63" t="s">
        <v>745</v>
      </c>
      <c r="Z9" s="63">
        <v>2.9</v>
      </c>
      <c r="AA9" s="63" t="s">
        <v>742</v>
      </c>
      <c r="AB9" s="63" t="s">
        <v>746</v>
      </c>
      <c r="AC9" s="63">
        <v>60</v>
      </c>
      <c r="AD9" s="63">
        <v>72</v>
      </c>
      <c r="AE9" s="63">
        <v>1023.6</v>
      </c>
      <c r="AF9" s="63">
        <v>1002.4</v>
      </c>
      <c r="AG9" s="63">
        <v>130</v>
      </c>
      <c r="AH9" s="63" t="s">
        <v>747</v>
      </c>
      <c r="AI9" s="63">
        <v>-1.6</v>
      </c>
      <c r="AJ9" s="63">
        <v>146</v>
      </c>
      <c r="AK9" s="63" t="s">
        <v>748</v>
      </c>
      <c r="AL9" s="63">
        <v>-0.7</v>
      </c>
      <c r="AM9" s="63">
        <v>39.6</v>
      </c>
      <c r="AN9" s="121">
        <v>-22.7</v>
      </c>
    </row>
    <row r="10" s="7" customFormat="1" customHeight="1" spans="1:40">
      <c r="A10" s="62"/>
      <c r="B10" s="55">
        <v>3</v>
      </c>
      <c r="C10" s="50" t="s">
        <v>749</v>
      </c>
      <c r="D10" s="51" t="s">
        <v>750</v>
      </c>
      <c r="E10" s="63" t="s">
        <v>751</v>
      </c>
      <c r="F10" s="63" t="s">
        <v>752</v>
      </c>
      <c r="G10" s="63">
        <v>76.8</v>
      </c>
      <c r="H10" s="63" t="s">
        <v>699</v>
      </c>
      <c r="I10" s="63">
        <v>13.9</v>
      </c>
      <c r="J10" s="63">
        <v>-5.5</v>
      </c>
      <c r="K10" s="63">
        <v>-1.6</v>
      </c>
      <c r="L10" s="63">
        <v>-8</v>
      </c>
      <c r="M10" s="63">
        <v>57</v>
      </c>
      <c r="N10" s="63">
        <v>35.1</v>
      </c>
      <c r="O10" s="63">
        <v>26.9</v>
      </c>
      <c r="P10" s="63">
        <v>31</v>
      </c>
      <c r="Q10" s="63">
        <v>61</v>
      </c>
      <c r="R10" s="63">
        <v>30.2</v>
      </c>
      <c r="S10" s="63">
        <v>1.7</v>
      </c>
      <c r="T10" s="63" t="s">
        <v>753</v>
      </c>
      <c r="U10" s="63" t="s">
        <v>754</v>
      </c>
      <c r="V10" s="63">
        <v>2.3</v>
      </c>
      <c r="W10" s="63">
        <v>1.4</v>
      </c>
      <c r="X10" s="63" t="s">
        <v>732</v>
      </c>
      <c r="Y10" s="63" t="s">
        <v>755</v>
      </c>
      <c r="Z10" s="63">
        <v>2</v>
      </c>
      <c r="AA10" s="63" t="s">
        <v>756</v>
      </c>
      <c r="AB10" s="63" t="s">
        <v>757</v>
      </c>
      <c r="AC10" s="63">
        <v>56</v>
      </c>
      <c r="AD10" s="63">
        <v>46</v>
      </c>
      <c r="AE10" s="63">
        <v>1017.7</v>
      </c>
      <c r="AF10" s="63">
        <v>996.2</v>
      </c>
      <c r="AG10" s="63">
        <v>105</v>
      </c>
      <c r="AH10" s="63" t="s">
        <v>758</v>
      </c>
      <c r="AI10" s="63">
        <v>0.5</v>
      </c>
      <c r="AJ10" s="63">
        <v>129</v>
      </c>
      <c r="AK10" s="63" t="s">
        <v>759</v>
      </c>
      <c r="AL10" s="63">
        <v>1.8</v>
      </c>
      <c r="AM10" s="63">
        <v>41.1</v>
      </c>
      <c r="AN10" s="121">
        <v>-20.2</v>
      </c>
    </row>
    <row r="11" s="7" customFormat="1" customHeight="1" spans="1:40">
      <c r="A11" s="62"/>
      <c r="B11" s="55">
        <v>4</v>
      </c>
      <c r="C11" s="50" t="s">
        <v>760</v>
      </c>
      <c r="D11" s="51" t="s">
        <v>761</v>
      </c>
      <c r="E11" s="63" t="s">
        <v>762</v>
      </c>
      <c r="F11" s="63" t="s">
        <v>763</v>
      </c>
      <c r="G11" s="63">
        <v>17.2</v>
      </c>
      <c r="H11" s="63" t="s">
        <v>699</v>
      </c>
      <c r="I11" s="63">
        <v>12.9</v>
      </c>
      <c r="J11" s="63">
        <v>-7</v>
      </c>
      <c r="K11" s="63">
        <v>-3.2</v>
      </c>
      <c r="L11" s="63">
        <v>-9.5</v>
      </c>
      <c r="M11" s="63">
        <v>55</v>
      </c>
      <c r="N11" s="63">
        <v>34.8</v>
      </c>
      <c r="O11" s="63">
        <v>26.6</v>
      </c>
      <c r="P11" s="63">
        <v>30.4</v>
      </c>
      <c r="Q11" s="63">
        <v>61</v>
      </c>
      <c r="R11" s="63">
        <v>29.8</v>
      </c>
      <c r="S11" s="63">
        <v>2</v>
      </c>
      <c r="T11" s="63" t="s">
        <v>700</v>
      </c>
      <c r="U11" s="63" t="s">
        <v>764</v>
      </c>
      <c r="V11" s="63">
        <v>2.5</v>
      </c>
      <c r="W11" s="63">
        <v>1.8</v>
      </c>
      <c r="X11" s="63" t="s">
        <v>700</v>
      </c>
      <c r="Y11" s="63" t="s">
        <v>765</v>
      </c>
      <c r="Z11" s="63">
        <v>2.3</v>
      </c>
      <c r="AA11" s="63" t="s">
        <v>700</v>
      </c>
      <c r="AB11" s="63" t="s">
        <v>766</v>
      </c>
      <c r="AC11" s="63">
        <v>56</v>
      </c>
      <c r="AD11" s="63">
        <v>58</v>
      </c>
      <c r="AE11" s="63">
        <v>1025.1</v>
      </c>
      <c r="AF11" s="63">
        <v>1002.9</v>
      </c>
      <c r="AG11" s="63">
        <v>119</v>
      </c>
      <c r="AH11" s="63" t="s">
        <v>767</v>
      </c>
      <c r="AI11" s="63">
        <v>-0.5</v>
      </c>
      <c r="AJ11" s="63">
        <v>142</v>
      </c>
      <c r="AK11" s="63" t="s">
        <v>768</v>
      </c>
      <c r="AL11" s="63">
        <v>0.7</v>
      </c>
      <c r="AM11" s="63">
        <v>41.6</v>
      </c>
      <c r="AN11" s="121">
        <v>-19.6</v>
      </c>
    </row>
    <row r="12" s="8" customFormat="1" customHeight="1" spans="1:40">
      <c r="A12" s="62"/>
      <c r="B12" s="64">
        <v>5</v>
      </c>
      <c r="C12" s="50" t="s">
        <v>769</v>
      </c>
      <c r="D12" s="51" t="s">
        <v>770</v>
      </c>
      <c r="E12" s="65" t="s">
        <v>771</v>
      </c>
      <c r="F12" s="65" t="s">
        <v>772</v>
      </c>
      <c r="G12" s="65">
        <v>724.2</v>
      </c>
      <c r="H12" s="65" t="s">
        <v>699</v>
      </c>
      <c r="I12" s="65">
        <v>8.8</v>
      </c>
      <c r="J12" s="65">
        <v>-13.6</v>
      </c>
      <c r="K12" s="65">
        <v>-8.3</v>
      </c>
      <c r="L12" s="65">
        <v>-16.2</v>
      </c>
      <c r="M12" s="65">
        <v>41</v>
      </c>
      <c r="N12" s="65">
        <v>32.1</v>
      </c>
      <c r="O12" s="65">
        <v>22.6</v>
      </c>
      <c r="P12" s="65">
        <v>27.8</v>
      </c>
      <c r="Q12" s="65">
        <v>50</v>
      </c>
      <c r="R12" s="65">
        <v>27</v>
      </c>
      <c r="S12" s="65">
        <v>2.1</v>
      </c>
      <c r="T12" s="65" t="s">
        <v>773</v>
      </c>
      <c r="U12" s="65" t="s">
        <v>774</v>
      </c>
      <c r="V12" s="65">
        <v>2.9</v>
      </c>
      <c r="W12" s="65">
        <v>2.8</v>
      </c>
      <c r="X12" s="65" t="s">
        <v>775</v>
      </c>
      <c r="Y12" s="65">
        <v>35</v>
      </c>
      <c r="Z12" s="65">
        <v>3.5</v>
      </c>
      <c r="AA12" s="65" t="s">
        <v>775</v>
      </c>
      <c r="AB12" s="65">
        <v>26</v>
      </c>
      <c r="AC12" s="65">
        <v>65</v>
      </c>
      <c r="AD12" s="65">
        <v>136</v>
      </c>
      <c r="AE12" s="65">
        <v>939.5</v>
      </c>
      <c r="AF12" s="65">
        <v>925</v>
      </c>
      <c r="AG12" s="65">
        <v>146</v>
      </c>
      <c r="AH12" s="65" t="s">
        <v>776</v>
      </c>
      <c r="AI12" s="65">
        <v>-3.9</v>
      </c>
      <c r="AJ12" s="65">
        <v>168</v>
      </c>
      <c r="AK12" s="65" t="s">
        <v>777</v>
      </c>
      <c r="AL12" s="65">
        <v>-2.6</v>
      </c>
      <c r="AM12" s="65">
        <v>39.2</v>
      </c>
      <c r="AN12" s="122">
        <v>-24.6</v>
      </c>
    </row>
    <row r="13" s="9" customFormat="1" customHeight="1" spans="1:40">
      <c r="A13" s="62"/>
      <c r="B13" s="55">
        <v>6</v>
      </c>
      <c r="C13" s="50" t="s">
        <v>778</v>
      </c>
      <c r="D13" s="51" t="s">
        <v>779</v>
      </c>
      <c r="E13" s="66" t="s">
        <v>780</v>
      </c>
      <c r="F13" s="66" t="s">
        <v>781</v>
      </c>
      <c r="G13" s="66">
        <v>377.2</v>
      </c>
      <c r="H13" s="66" t="s">
        <v>699</v>
      </c>
      <c r="I13" s="66">
        <v>9.1</v>
      </c>
      <c r="J13" s="66">
        <v>-13.3</v>
      </c>
      <c r="K13" s="66">
        <v>-9.1</v>
      </c>
      <c r="L13" s="66">
        <v>-15.7</v>
      </c>
      <c r="M13" s="66">
        <v>51</v>
      </c>
      <c r="N13" s="66">
        <v>32.7</v>
      </c>
      <c r="O13" s="66">
        <v>24.1</v>
      </c>
      <c r="P13" s="66">
        <v>28.7</v>
      </c>
      <c r="Q13" s="66">
        <v>55</v>
      </c>
      <c r="R13" s="66">
        <v>27.4</v>
      </c>
      <c r="S13" s="66">
        <v>0.9</v>
      </c>
      <c r="T13" s="66" t="s">
        <v>782</v>
      </c>
      <c r="U13" s="66" t="s">
        <v>783</v>
      </c>
      <c r="V13" s="66">
        <v>2.5</v>
      </c>
      <c r="W13" s="66">
        <v>1</v>
      </c>
      <c r="X13" s="66" t="s">
        <v>784</v>
      </c>
      <c r="Y13" s="66" t="s">
        <v>785</v>
      </c>
      <c r="Z13" s="66">
        <v>3.3</v>
      </c>
      <c r="AA13" s="66" t="s">
        <v>786</v>
      </c>
      <c r="AB13" s="66" t="s">
        <v>787</v>
      </c>
      <c r="AC13" s="66">
        <v>65</v>
      </c>
      <c r="AD13" s="66">
        <v>126</v>
      </c>
      <c r="AE13" s="66">
        <v>980.5</v>
      </c>
      <c r="AF13" s="66">
        <v>963.3</v>
      </c>
      <c r="AG13" s="66">
        <v>145</v>
      </c>
      <c r="AH13" s="66" t="s">
        <v>788</v>
      </c>
      <c r="AI13" s="66">
        <v>-4.1</v>
      </c>
      <c r="AJ13" s="66">
        <v>166</v>
      </c>
      <c r="AK13" s="66" t="s">
        <v>789</v>
      </c>
      <c r="AL13" s="66">
        <v>-2.9</v>
      </c>
      <c r="AM13" s="66">
        <v>43.3</v>
      </c>
      <c r="AN13" s="123">
        <v>-24.2</v>
      </c>
    </row>
    <row r="14" s="4" customFormat="1" customHeight="1" spans="1:40">
      <c r="A14" s="62"/>
      <c r="B14" s="55">
        <v>7</v>
      </c>
      <c r="C14" s="50" t="s">
        <v>790</v>
      </c>
      <c r="D14" s="51" t="s">
        <v>791</v>
      </c>
      <c r="E14" s="55" t="s">
        <v>792</v>
      </c>
      <c r="F14" s="55" t="s">
        <v>793</v>
      </c>
      <c r="G14" s="55">
        <v>2.6</v>
      </c>
      <c r="H14" s="55" t="s">
        <v>699</v>
      </c>
      <c r="I14" s="55">
        <v>11</v>
      </c>
      <c r="J14" s="55">
        <v>-9.6</v>
      </c>
      <c r="K14" s="55">
        <v>-4.8</v>
      </c>
      <c r="L14" s="55">
        <v>-12</v>
      </c>
      <c r="M14" s="55">
        <v>51</v>
      </c>
      <c r="N14" s="55">
        <v>30.6</v>
      </c>
      <c r="O14" s="55">
        <v>25.9</v>
      </c>
      <c r="P14" s="55">
        <v>27.5</v>
      </c>
      <c r="Q14" s="55">
        <v>55</v>
      </c>
      <c r="R14" s="55">
        <v>27.7</v>
      </c>
      <c r="S14" s="55">
        <v>2.3</v>
      </c>
      <c r="T14" s="55" t="s">
        <v>794</v>
      </c>
      <c r="U14" s="55" t="s">
        <v>795</v>
      </c>
      <c r="V14" s="55">
        <v>2.7</v>
      </c>
      <c r="W14" s="55">
        <v>2.5</v>
      </c>
      <c r="X14" s="55" t="s">
        <v>796</v>
      </c>
      <c r="Y14" s="55" t="s">
        <v>797</v>
      </c>
      <c r="Z14" s="55">
        <v>3</v>
      </c>
      <c r="AA14" s="55" t="s">
        <v>744</v>
      </c>
      <c r="AB14" s="55" t="s">
        <v>701</v>
      </c>
      <c r="AC14" s="55">
        <v>64</v>
      </c>
      <c r="AD14" s="55">
        <v>85</v>
      </c>
      <c r="AE14" s="55">
        <v>1026.4</v>
      </c>
      <c r="AF14" s="55">
        <v>1005.6</v>
      </c>
      <c r="AG14" s="55">
        <v>135</v>
      </c>
      <c r="AH14" s="55" t="s">
        <v>798</v>
      </c>
      <c r="AI14" s="55">
        <v>-1.2</v>
      </c>
      <c r="AJ14" s="55">
        <v>153</v>
      </c>
      <c r="AK14" s="55" t="s">
        <v>799</v>
      </c>
      <c r="AL14" s="55">
        <v>-0.3</v>
      </c>
      <c r="AM14" s="55">
        <v>39.2</v>
      </c>
      <c r="AN14" s="118">
        <v>-20.8</v>
      </c>
    </row>
    <row r="15" s="10" customFormat="1" customHeight="1" spans="1:40">
      <c r="A15" s="62"/>
      <c r="B15" s="55">
        <v>8</v>
      </c>
      <c r="C15" s="50" t="s">
        <v>800</v>
      </c>
      <c r="D15" s="51" t="s">
        <v>801</v>
      </c>
      <c r="E15" s="67" t="s">
        <v>802</v>
      </c>
      <c r="F15" s="67" t="s">
        <v>803</v>
      </c>
      <c r="G15" s="67">
        <v>9.6</v>
      </c>
      <c r="H15" s="67" t="s">
        <v>804</v>
      </c>
      <c r="I15" s="67">
        <v>12.9</v>
      </c>
      <c r="J15" s="67">
        <v>-7.1</v>
      </c>
      <c r="K15" s="67">
        <v>-3</v>
      </c>
      <c r="L15" s="67">
        <v>-9.6</v>
      </c>
      <c r="M15" s="67">
        <v>57</v>
      </c>
      <c r="N15" s="67">
        <v>34.3</v>
      </c>
      <c r="O15" s="67">
        <v>26.7</v>
      </c>
      <c r="P15" s="67">
        <v>30.1</v>
      </c>
      <c r="Q15" s="67">
        <v>63</v>
      </c>
      <c r="R15" s="67">
        <v>29.7</v>
      </c>
      <c r="S15" s="67">
        <v>2.9</v>
      </c>
      <c r="T15" s="67" t="s">
        <v>805</v>
      </c>
      <c r="U15" s="67">
        <v>12</v>
      </c>
      <c r="V15" s="67">
        <v>2.7</v>
      </c>
      <c r="W15" s="67">
        <v>2.6</v>
      </c>
      <c r="X15" s="67" t="s">
        <v>805</v>
      </c>
      <c r="Y15" s="67">
        <v>12</v>
      </c>
      <c r="Z15" s="67">
        <v>2.8</v>
      </c>
      <c r="AA15" s="67" t="s">
        <v>805</v>
      </c>
      <c r="AB15" s="67">
        <v>14</v>
      </c>
      <c r="AC15" s="67">
        <v>64</v>
      </c>
      <c r="AD15" s="67">
        <v>43</v>
      </c>
      <c r="AE15" s="67">
        <v>1027</v>
      </c>
      <c r="AF15" s="67">
        <v>1004</v>
      </c>
      <c r="AG15" s="67">
        <v>118</v>
      </c>
      <c r="AH15" s="67" t="s">
        <v>806</v>
      </c>
      <c r="AI15" s="67">
        <v>-0.5</v>
      </c>
      <c r="AJ15" s="67">
        <v>141</v>
      </c>
      <c r="AK15" s="67" t="s">
        <v>807</v>
      </c>
      <c r="AL15" s="67">
        <v>0.7</v>
      </c>
      <c r="AM15" s="67">
        <v>40.5</v>
      </c>
      <c r="AN15" s="124">
        <v>-19.5</v>
      </c>
    </row>
    <row r="16" s="11" customFormat="1" customHeight="1" spans="1:40">
      <c r="A16" s="62"/>
      <c r="B16" s="55">
        <v>9</v>
      </c>
      <c r="C16" s="50" t="s">
        <v>808</v>
      </c>
      <c r="D16" s="51" t="s">
        <v>809</v>
      </c>
      <c r="E16" s="68" t="s">
        <v>810</v>
      </c>
      <c r="F16" s="68" t="s">
        <v>811</v>
      </c>
      <c r="G16" s="68">
        <v>9</v>
      </c>
      <c r="H16" s="68" t="s">
        <v>699</v>
      </c>
      <c r="I16" s="68">
        <v>12.2</v>
      </c>
      <c r="J16" s="68">
        <v>-8.3</v>
      </c>
      <c r="K16" s="68">
        <v>-4.4</v>
      </c>
      <c r="L16" s="68">
        <v>-11</v>
      </c>
      <c r="M16" s="68">
        <v>54</v>
      </c>
      <c r="N16" s="68">
        <v>34.4</v>
      </c>
      <c r="O16" s="68">
        <v>26.6</v>
      </c>
      <c r="P16" s="68">
        <v>30.1</v>
      </c>
      <c r="Q16" s="68">
        <v>61</v>
      </c>
      <c r="R16" s="68">
        <v>29.6</v>
      </c>
      <c r="S16" s="68">
        <v>2.2</v>
      </c>
      <c r="T16" s="68" t="s">
        <v>812</v>
      </c>
      <c r="U16" s="68" t="s">
        <v>813</v>
      </c>
      <c r="V16" s="68">
        <v>2.5</v>
      </c>
      <c r="W16" s="68">
        <v>2.1</v>
      </c>
      <c r="X16" s="68" t="s">
        <v>814</v>
      </c>
      <c r="Y16" s="68" t="s">
        <v>815</v>
      </c>
      <c r="Z16" s="68">
        <v>3.3</v>
      </c>
      <c r="AA16" s="68" t="s">
        <v>704</v>
      </c>
      <c r="AB16" s="68" t="s">
        <v>816</v>
      </c>
      <c r="AC16" s="68">
        <v>57</v>
      </c>
      <c r="AD16" s="68">
        <v>67</v>
      </c>
      <c r="AE16" s="68">
        <v>1026.4</v>
      </c>
      <c r="AF16" s="68">
        <v>1004</v>
      </c>
      <c r="AG16" s="68">
        <v>124</v>
      </c>
      <c r="AH16" s="68" t="s">
        <v>817</v>
      </c>
      <c r="AI16" s="68">
        <v>-1.3</v>
      </c>
      <c r="AJ16" s="68">
        <v>143</v>
      </c>
      <c r="AK16" s="68" t="s">
        <v>768</v>
      </c>
      <c r="AL16" s="68">
        <v>-0.3</v>
      </c>
      <c r="AM16" s="68">
        <v>41.3</v>
      </c>
      <c r="AN16" s="125">
        <v>-21.5</v>
      </c>
    </row>
    <row r="17" s="9" customFormat="1" customHeight="1" spans="1:40">
      <c r="A17" s="62"/>
      <c r="B17" s="69">
        <v>10</v>
      </c>
      <c r="C17" s="70" t="s">
        <v>818</v>
      </c>
      <c r="D17" s="66" t="s">
        <v>819</v>
      </c>
      <c r="E17" s="66" t="s">
        <v>820</v>
      </c>
      <c r="F17" s="66" t="s">
        <v>821</v>
      </c>
      <c r="G17" s="66">
        <v>18.9</v>
      </c>
      <c r="H17" s="66" t="s">
        <v>699</v>
      </c>
      <c r="I17" s="66">
        <v>12.5</v>
      </c>
      <c r="J17" s="66">
        <v>-7.9</v>
      </c>
      <c r="K17" s="66">
        <v>-3.9</v>
      </c>
      <c r="L17" s="66">
        <v>-10.4</v>
      </c>
      <c r="M17" s="66">
        <v>59</v>
      </c>
      <c r="N17" s="66">
        <v>34.8</v>
      </c>
      <c r="O17" s="66">
        <v>26.9</v>
      </c>
      <c r="P17" s="66">
        <v>30.5</v>
      </c>
      <c r="Q17" s="66">
        <v>61</v>
      </c>
      <c r="R17" s="66">
        <v>29.6</v>
      </c>
      <c r="S17" s="66">
        <v>2.2</v>
      </c>
      <c r="T17" s="66" t="s">
        <v>700</v>
      </c>
      <c r="U17" s="66" t="s">
        <v>822</v>
      </c>
      <c r="V17" s="66">
        <v>3</v>
      </c>
      <c r="W17" s="66">
        <v>2</v>
      </c>
      <c r="X17" s="66" t="s">
        <v>704</v>
      </c>
      <c r="Y17" s="66" t="s">
        <v>823</v>
      </c>
      <c r="Z17" s="66">
        <v>2.6</v>
      </c>
      <c r="AA17" s="66" t="s">
        <v>704</v>
      </c>
      <c r="AB17" s="66" t="s">
        <v>824</v>
      </c>
      <c r="AC17" s="66">
        <v>63</v>
      </c>
      <c r="AD17" s="66">
        <v>77</v>
      </c>
      <c r="AE17" s="66">
        <v>1024.9</v>
      </c>
      <c r="AF17" s="66">
        <v>1002.8</v>
      </c>
      <c r="AG17" s="66">
        <v>122</v>
      </c>
      <c r="AH17" s="66" t="s">
        <v>825</v>
      </c>
      <c r="AI17" s="66">
        <v>-0.9</v>
      </c>
      <c r="AJ17" s="66">
        <v>143</v>
      </c>
      <c r="AK17" s="66" t="s">
        <v>768</v>
      </c>
      <c r="AL17" s="66">
        <v>0.2</v>
      </c>
      <c r="AM17" s="66">
        <v>41.2</v>
      </c>
      <c r="AN17" s="123">
        <v>-22.6</v>
      </c>
    </row>
    <row r="18" s="12" customFormat="1" customHeight="1" spans="1:40">
      <c r="A18" s="71" t="s">
        <v>826</v>
      </c>
      <c r="B18" s="72">
        <v>1</v>
      </c>
      <c r="C18" s="73" t="s">
        <v>827</v>
      </c>
      <c r="D18" s="72" t="s">
        <v>828</v>
      </c>
      <c r="E18" s="72" t="s">
        <v>829</v>
      </c>
      <c r="F18" s="72" t="s">
        <v>830</v>
      </c>
      <c r="G18" s="72">
        <v>778.3</v>
      </c>
      <c r="H18" s="72" t="s">
        <v>699</v>
      </c>
      <c r="I18" s="72">
        <v>10</v>
      </c>
      <c r="J18" s="72">
        <v>-10.1</v>
      </c>
      <c r="K18" s="72">
        <v>-5.5</v>
      </c>
      <c r="L18" s="72">
        <v>-12.8</v>
      </c>
      <c r="M18" s="72">
        <v>50</v>
      </c>
      <c r="N18" s="72">
        <v>31.5</v>
      </c>
      <c r="O18" s="72">
        <v>23.8</v>
      </c>
      <c r="P18" s="72">
        <v>27.8</v>
      </c>
      <c r="Q18" s="72">
        <v>58</v>
      </c>
      <c r="R18" s="72">
        <v>26.1</v>
      </c>
      <c r="S18" s="72">
        <v>1.8</v>
      </c>
      <c r="T18" s="72" t="s">
        <v>702</v>
      </c>
      <c r="U18" s="72" t="s">
        <v>831</v>
      </c>
      <c r="V18" s="72">
        <v>2.4</v>
      </c>
      <c r="W18" s="72">
        <v>2</v>
      </c>
      <c r="X18" s="72" t="s">
        <v>702</v>
      </c>
      <c r="Y18" s="72" t="s">
        <v>832</v>
      </c>
      <c r="Z18" s="72">
        <v>2.6</v>
      </c>
      <c r="AA18" s="72" t="s">
        <v>702</v>
      </c>
      <c r="AB18" s="72" t="s">
        <v>833</v>
      </c>
      <c r="AC18" s="72">
        <v>57</v>
      </c>
      <c r="AD18" s="72">
        <v>72</v>
      </c>
      <c r="AE18" s="72">
        <v>933.5</v>
      </c>
      <c r="AF18" s="72">
        <v>919.8</v>
      </c>
      <c r="AG18" s="72">
        <v>141</v>
      </c>
      <c r="AH18" s="72" t="s">
        <v>834</v>
      </c>
      <c r="AI18" s="72">
        <v>-1.7</v>
      </c>
      <c r="AJ18" s="72">
        <v>160</v>
      </c>
      <c r="AK18" s="72" t="s">
        <v>835</v>
      </c>
      <c r="AL18" s="72">
        <v>-0.7</v>
      </c>
      <c r="AM18" s="72">
        <v>37.4</v>
      </c>
      <c r="AN18" s="126">
        <v>-22.7</v>
      </c>
    </row>
    <row r="19" s="2" customFormat="1" customHeight="1" spans="1:40">
      <c r="A19" s="74"/>
      <c r="B19" s="53">
        <v>2</v>
      </c>
      <c r="C19" s="54" t="s">
        <v>836</v>
      </c>
      <c r="D19" s="53" t="s">
        <v>837</v>
      </c>
      <c r="E19" s="75" t="s">
        <v>838</v>
      </c>
      <c r="F19" s="75" t="s">
        <v>839</v>
      </c>
      <c r="G19" s="75">
        <v>1067.2</v>
      </c>
      <c r="H19" s="75" t="s">
        <v>699</v>
      </c>
      <c r="I19" s="75">
        <v>7</v>
      </c>
      <c r="J19" s="75">
        <v>-16.3</v>
      </c>
      <c r="K19" s="75">
        <v>-10.6</v>
      </c>
      <c r="L19" s="75">
        <v>-18.9</v>
      </c>
      <c r="M19" s="75">
        <v>50</v>
      </c>
      <c r="N19" s="75">
        <v>30.9</v>
      </c>
      <c r="O19" s="75">
        <v>21.2</v>
      </c>
      <c r="P19" s="75">
        <v>26.4</v>
      </c>
      <c r="Q19" s="75">
        <v>49</v>
      </c>
      <c r="R19" s="75">
        <v>25.3</v>
      </c>
      <c r="S19" s="75">
        <v>2.5</v>
      </c>
      <c r="T19" s="75" t="s">
        <v>840</v>
      </c>
      <c r="U19" s="75" t="s">
        <v>841</v>
      </c>
      <c r="V19" s="75">
        <v>3.1</v>
      </c>
      <c r="W19" s="75">
        <v>2.8</v>
      </c>
      <c r="X19" s="75" t="s">
        <v>842</v>
      </c>
      <c r="Y19" s="75">
        <v>19</v>
      </c>
      <c r="Z19" s="75">
        <v>3.3</v>
      </c>
      <c r="AA19" s="75" t="s">
        <v>840</v>
      </c>
      <c r="AB19" s="75" t="s">
        <v>843</v>
      </c>
      <c r="AC19" s="75">
        <v>61</v>
      </c>
      <c r="AD19" s="75">
        <v>186</v>
      </c>
      <c r="AE19" s="75">
        <v>899.9</v>
      </c>
      <c r="AF19" s="75">
        <v>889.1</v>
      </c>
      <c r="AG19" s="75">
        <v>163</v>
      </c>
      <c r="AH19" s="75" t="s">
        <v>844</v>
      </c>
      <c r="AI19" s="75">
        <v>-4.8</v>
      </c>
      <c r="AJ19" s="75">
        <v>183</v>
      </c>
      <c r="AK19" s="75" t="s">
        <v>845</v>
      </c>
      <c r="AL19" s="75">
        <v>-3.5</v>
      </c>
      <c r="AM19" s="75">
        <v>37.2</v>
      </c>
      <c r="AN19" s="127">
        <v>-27.2</v>
      </c>
    </row>
    <row r="20" s="2" customFormat="1" customHeight="1" spans="1:40">
      <c r="A20" s="74"/>
      <c r="B20" s="53">
        <v>3</v>
      </c>
      <c r="C20" s="54" t="s">
        <v>846</v>
      </c>
      <c r="D20" s="53" t="s">
        <v>847</v>
      </c>
      <c r="E20" s="75" t="s">
        <v>848</v>
      </c>
      <c r="F20" s="75" t="s">
        <v>849</v>
      </c>
      <c r="G20" s="75">
        <v>741.9</v>
      </c>
      <c r="H20" s="75" t="s">
        <v>699</v>
      </c>
      <c r="I20" s="75">
        <v>11.3</v>
      </c>
      <c r="J20" s="75">
        <v>-8.3</v>
      </c>
      <c r="K20" s="75">
        <v>-3.4</v>
      </c>
      <c r="L20" s="75">
        <v>-10.4</v>
      </c>
      <c r="M20" s="75">
        <v>43</v>
      </c>
      <c r="N20" s="75">
        <v>32.8</v>
      </c>
      <c r="O20" s="75">
        <v>23.6</v>
      </c>
      <c r="P20" s="75">
        <v>28.2</v>
      </c>
      <c r="Q20" s="75">
        <v>55</v>
      </c>
      <c r="R20" s="75">
        <v>27.4</v>
      </c>
      <c r="S20" s="75">
        <v>1.6</v>
      </c>
      <c r="T20" s="75" t="s">
        <v>850</v>
      </c>
      <c r="U20" s="75" t="s">
        <v>851</v>
      </c>
      <c r="V20" s="75">
        <v>2.3</v>
      </c>
      <c r="W20" s="75">
        <v>2.2</v>
      </c>
      <c r="X20" s="75" t="s">
        <v>852</v>
      </c>
      <c r="Y20" s="75" t="s">
        <v>853</v>
      </c>
      <c r="Z20" s="75">
        <v>3.7</v>
      </c>
      <c r="AA20" s="75" t="s">
        <v>854</v>
      </c>
      <c r="AB20" s="75" t="s">
        <v>855</v>
      </c>
      <c r="AC20" s="75">
        <v>62</v>
      </c>
      <c r="AD20" s="75">
        <v>62</v>
      </c>
      <c r="AE20" s="75">
        <v>937.1</v>
      </c>
      <c r="AF20" s="75">
        <v>923.8</v>
      </c>
      <c r="AG20" s="75">
        <v>126</v>
      </c>
      <c r="AH20" s="75" t="s">
        <v>856</v>
      </c>
      <c r="AI20" s="75">
        <v>-0.5</v>
      </c>
      <c r="AJ20" s="75">
        <v>146</v>
      </c>
      <c r="AK20" s="75" t="s">
        <v>748</v>
      </c>
      <c r="AL20" s="75">
        <v>0.3</v>
      </c>
      <c r="AM20" s="75">
        <v>40.2</v>
      </c>
      <c r="AN20" s="127">
        <v>-16.2</v>
      </c>
    </row>
    <row r="21" s="13" customFormat="1" customHeight="1" spans="1:40">
      <c r="A21" s="74"/>
      <c r="B21" s="53">
        <v>4</v>
      </c>
      <c r="C21" s="54" t="s">
        <v>857</v>
      </c>
      <c r="D21" s="53" t="s">
        <v>858</v>
      </c>
      <c r="E21" s="76" t="s">
        <v>859</v>
      </c>
      <c r="F21" s="76" t="s">
        <v>860</v>
      </c>
      <c r="G21" s="76">
        <v>376</v>
      </c>
      <c r="H21" s="76" t="s">
        <v>699</v>
      </c>
      <c r="I21" s="76">
        <v>9.14</v>
      </c>
      <c r="J21" s="76">
        <v>-4.5</v>
      </c>
      <c r="K21" s="76">
        <v>-0.9</v>
      </c>
      <c r="L21" s="76">
        <v>-7.4</v>
      </c>
      <c r="M21" s="76">
        <v>57</v>
      </c>
      <c r="N21" s="76">
        <v>35.8</v>
      </c>
      <c r="O21" s="76">
        <v>26</v>
      </c>
      <c r="P21" s="76">
        <v>31.3</v>
      </c>
      <c r="Q21" s="76">
        <v>55</v>
      </c>
      <c r="R21" s="76">
        <v>31.5</v>
      </c>
      <c r="S21" s="76">
        <v>3.1</v>
      </c>
      <c r="T21" s="76" t="s">
        <v>722</v>
      </c>
      <c r="U21" s="76">
        <v>16</v>
      </c>
      <c r="V21" s="76">
        <v>5</v>
      </c>
      <c r="W21" s="76">
        <v>2.4</v>
      </c>
      <c r="X21" s="76" t="s">
        <v>861</v>
      </c>
      <c r="Y21" s="76" t="s">
        <v>862</v>
      </c>
      <c r="Z21" s="76">
        <v>2.8</v>
      </c>
      <c r="AA21" s="76" t="s">
        <v>863</v>
      </c>
      <c r="AB21" s="76" t="s">
        <v>864</v>
      </c>
      <c r="AC21" s="76">
        <v>49</v>
      </c>
      <c r="AD21" s="76">
        <v>39</v>
      </c>
      <c r="AE21" s="76">
        <v>982</v>
      </c>
      <c r="AF21" s="76">
        <v>962.7</v>
      </c>
      <c r="AG21" s="76">
        <v>101</v>
      </c>
      <c r="AH21" s="76" t="s">
        <v>865</v>
      </c>
      <c r="AI21" s="76">
        <v>0.9</v>
      </c>
      <c r="AJ21" s="76">
        <v>127</v>
      </c>
      <c r="AK21" s="76" t="s">
        <v>866</v>
      </c>
      <c r="AL21" s="76">
        <v>2</v>
      </c>
      <c r="AM21" s="76">
        <v>41.2</v>
      </c>
      <c r="AN21" s="128">
        <v>-18.9</v>
      </c>
    </row>
    <row r="22" s="2" customFormat="1" customHeight="1" spans="1:40">
      <c r="A22" s="74"/>
      <c r="B22" s="53">
        <v>5</v>
      </c>
      <c r="C22" s="54" t="s">
        <v>867</v>
      </c>
      <c r="D22" s="53" t="s">
        <v>868</v>
      </c>
      <c r="E22" s="75" t="s">
        <v>869</v>
      </c>
      <c r="F22" s="75" t="s">
        <v>870</v>
      </c>
      <c r="G22" s="75">
        <v>659.5</v>
      </c>
      <c r="H22" s="75" t="s">
        <v>699</v>
      </c>
      <c r="I22" s="75">
        <v>11.8</v>
      </c>
      <c r="J22" s="75">
        <v>-6.6</v>
      </c>
      <c r="K22" s="75">
        <v>-2.6</v>
      </c>
      <c r="L22" s="75">
        <v>-9.1</v>
      </c>
      <c r="M22" s="75">
        <v>53</v>
      </c>
      <c r="N22" s="75">
        <v>32.7</v>
      </c>
      <c r="O22" s="75">
        <v>24.6</v>
      </c>
      <c r="P22" s="75">
        <v>28.8</v>
      </c>
      <c r="Q22" s="75">
        <v>59</v>
      </c>
      <c r="R22" s="75">
        <v>27.3</v>
      </c>
      <c r="S22" s="75">
        <v>1.7</v>
      </c>
      <c r="T22" s="75" t="s">
        <v>863</v>
      </c>
      <c r="U22" s="75" t="s">
        <v>871</v>
      </c>
      <c r="V22" s="75">
        <v>2.9</v>
      </c>
      <c r="W22" s="75">
        <v>1.9</v>
      </c>
      <c r="X22" s="75" t="s">
        <v>786</v>
      </c>
      <c r="Y22" s="75" t="s">
        <v>872</v>
      </c>
      <c r="Z22" s="75">
        <v>4.9</v>
      </c>
      <c r="AA22" s="75" t="s">
        <v>784</v>
      </c>
      <c r="AB22" s="75" t="s">
        <v>873</v>
      </c>
      <c r="AC22" s="75">
        <v>58</v>
      </c>
      <c r="AD22" s="75">
        <v>39</v>
      </c>
      <c r="AE22" s="75">
        <v>947.4</v>
      </c>
      <c r="AF22" s="75">
        <v>932.4</v>
      </c>
      <c r="AG22" s="75">
        <v>120</v>
      </c>
      <c r="AH22" s="75" t="s">
        <v>874</v>
      </c>
      <c r="AI22" s="75">
        <v>0</v>
      </c>
      <c r="AJ22" s="75">
        <v>143</v>
      </c>
      <c r="AK22" s="75" t="s">
        <v>875</v>
      </c>
      <c r="AL22" s="75">
        <v>1</v>
      </c>
      <c r="AM22" s="75">
        <v>38.5</v>
      </c>
      <c r="AN22" s="127">
        <v>-17.2</v>
      </c>
    </row>
    <row r="23" s="13" customFormat="1" customHeight="1" spans="1:40">
      <c r="A23" s="74"/>
      <c r="B23" s="53">
        <v>6</v>
      </c>
      <c r="C23" s="54" t="s">
        <v>876</v>
      </c>
      <c r="D23" s="53" t="s">
        <v>877</v>
      </c>
      <c r="E23" s="76" t="s">
        <v>878</v>
      </c>
      <c r="F23" s="76" t="s">
        <v>879</v>
      </c>
      <c r="G23" s="76">
        <v>1348.8</v>
      </c>
      <c r="H23" s="76" t="s">
        <v>699</v>
      </c>
      <c r="I23" s="76">
        <v>3.9</v>
      </c>
      <c r="J23" s="76">
        <v>-20.8</v>
      </c>
      <c r="K23" s="76">
        <v>-14.4</v>
      </c>
      <c r="L23" s="76">
        <v>-25.4</v>
      </c>
      <c r="M23" s="76">
        <v>61</v>
      </c>
      <c r="N23" s="76">
        <v>29</v>
      </c>
      <c r="O23" s="76">
        <v>19.8</v>
      </c>
      <c r="P23" s="76">
        <v>24.5</v>
      </c>
      <c r="Q23" s="76">
        <v>50</v>
      </c>
      <c r="R23" s="76">
        <v>22.5</v>
      </c>
      <c r="S23" s="76">
        <v>2.1</v>
      </c>
      <c r="T23" s="76" t="s">
        <v>742</v>
      </c>
      <c r="U23" s="76" t="s">
        <v>880</v>
      </c>
      <c r="V23" s="76">
        <v>2.8</v>
      </c>
      <c r="W23" s="76">
        <v>2.3</v>
      </c>
      <c r="X23" s="76" t="s">
        <v>784</v>
      </c>
      <c r="Y23" s="76" t="s">
        <v>881</v>
      </c>
      <c r="Z23" s="76">
        <v>5</v>
      </c>
      <c r="AA23" s="76" t="s">
        <v>796</v>
      </c>
      <c r="AB23" s="76" t="s">
        <v>882</v>
      </c>
      <c r="AC23" s="76">
        <v>71</v>
      </c>
      <c r="AD23" s="76">
        <v>169</v>
      </c>
      <c r="AE23" s="76">
        <v>868.6</v>
      </c>
      <c r="AF23" s="76">
        <v>860.7</v>
      </c>
      <c r="AG23" s="76">
        <v>182</v>
      </c>
      <c r="AH23" s="76" t="s">
        <v>883</v>
      </c>
      <c r="AI23" s="76">
        <v>-6.9</v>
      </c>
      <c r="AJ23" s="76">
        <v>208</v>
      </c>
      <c r="AK23" s="76" t="s">
        <v>884</v>
      </c>
      <c r="AL23" s="76">
        <v>-5.2</v>
      </c>
      <c r="AM23" s="76">
        <v>34.4</v>
      </c>
      <c r="AN23" s="128">
        <v>-40.4</v>
      </c>
    </row>
    <row r="24" s="2" customFormat="1" customHeight="1" spans="1:40">
      <c r="A24" s="74"/>
      <c r="B24" s="53">
        <v>7</v>
      </c>
      <c r="C24" s="54" t="s">
        <v>885</v>
      </c>
      <c r="D24" s="53" t="s">
        <v>886</v>
      </c>
      <c r="E24" s="75" t="s">
        <v>751</v>
      </c>
      <c r="F24" s="75" t="s">
        <v>887</v>
      </c>
      <c r="G24" s="75">
        <v>1041.4</v>
      </c>
      <c r="H24" s="75" t="s">
        <v>699</v>
      </c>
      <c r="I24" s="75">
        <v>8.8</v>
      </c>
      <c r="J24" s="75">
        <v>-11.1</v>
      </c>
      <c r="K24" s="75">
        <v>-6.6</v>
      </c>
      <c r="L24" s="75">
        <v>-13.6</v>
      </c>
      <c r="M24" s="75">
        <v>49</v>
      </c>
      <c r="N24" s="75">
        <v>30.8</v>
      </c>
      <c r="O24" s="75">
        <v>22.3</v>
      </c>
      <c r="P24" s="75">
        <v>26.8</v>
      </c>
      <c r="Q24" s="75">
        <v>55</v>
      </c>
      <c r="R24" s="75">
        <v>24.8</v>
      </c>
      <c r="S24" s="75">
        <v>1.5</v>
      </c>
      <c r="T24" s="75" t="s">
        <v>782</v>
      </c>
      <c r="U24" s="75" t="s">
        <v>888</v>
      </c>
      <c r="V24" s="75">
        <v>2.8</v>
      </c>
      <c r="W24" s="75">
        <v>1.3</v>
      </c>
      <c r="X24" s="75" t="s">
        <v>889</v>
      </c>
      <c r="Y24" s="75" t="s">
        <v>890</v>
      </c>
      <c r="Z24" s="75">
        <v>1.9</v>
      </c>
      <c r="AA24" s="75" t="s">
        <v>889</v>
      </c>
      <c r="AB24" s="75" t="s">
        <v>891</v>
      </c>
      <c r="AC24" s="75">
        <v>62</v>
      </c>
      <c r="AD24" s="75">
        <v>76</v>
      </c>
      <c r="AE24" s="75">
        <v>902.6</v>
      </c>
      <c r="AF24" s="75">
        <v>892</v>
      </c>
      <c r="AG24" s="75">
        <v>144</v>
      </c>
      <c r="AH24" s="75" t="s">
        <v>892</v>
      </c>
      <c r="AI24" s="75">
        <v>-2.6</v>
      </c>
      <c r="AJ24" s="75">
        <v>168</v>
      </c>
      <c r="AK24" s="75" t="s">
        <v>777</v>
      </c>
      <c r="AL24" s="75">
        <v>-1.3</v>
      </c>
      <c r="AM24" s="75">
        <v>36.7</v>
      </c>
      <c r="AN24" s="127">
        <v>-25.1</v>
      </c>
    </row>
    <row r="25" s="2" customFormat="1" customHeight="1" spans="1:40">
      <c r="A25" s="74"/>
      <c r="B25" s="53">
        <v>8</v>
      </c>
      <c r="C25" s="54" t="s">
        <v>893</v>
      </c>
      <c r="D25" s="53" t="s">
        <v>894</v>
      </c>
      <c r="E25" s="75" t="s">
        <v>895</v>
      </c>
      <c r="F25" s="75" t="s">
        <v>896</v>
      </c>
      <c r="G25" s="75">
        <v>828.2</v>
      </c>
      <c r="H25" s="75" t="s">
        <v>699</v>
      </c>
      <c r="I25" s="75">
        <v>9</v>
      </c>
      <c r="J25" s="75">
        <v>-12.3</v>
      </c>
      <c r="K25" s="75">
        <v>-7.7</v>
      </c>
      <c r="L25" s="75">
        <v>-14.7</v>
      </c>
      <c r="M25" s="75">
        <v>47</v>
      </c>
      <c r="N25" s="75">
        <v>31.8</v>
      </c>
      <c r="O25" s="75">
        <v>22.9</v>
      </c>
      <c r="P25" s="75">
        <v>27.6</v>
      </c>
      <c r="Q25" s="75">
        <v>53</v>
      </c>
      <c r="R25" s="75">
        <v>26.2</v>
      </c>
      <c r="S25" s="75">
        <v>1.9</v>
      </c>
      <c r="T25" s="75" t="s">
        <v>732</v>
      </c>
      <c r="U25" s="75" t="s">
        <v>897</v>
      </c>
      <c r="V25" s="75">
        <v>2.4</v>
      </c>
      <c r="W25" s="75">
        <v>2.3</v>
      </c>
      <c r="X25" s="75" t="s">
        <v>898</v>
      </c>
      <c r="Y25" s="75" t="s">
        <v>899</v>
      </c>
      <c r="Z25" s="75">
        <v>3.8</v>
      </c>
      <c r="AA25" s="75" t="s">
        <v>732</v>
      </c>
      <c r="AB25" s="75" t="s">
        <v>900</v>
      </c>
      <c r="AC25" s="75">
        <v>60</v>
      </c>
      <c r="AD25" s="75">
        <v>121</v>
      </c>
      <c r="AE25" s="75">
        <v>926.9</v>
      </c>
      <c r="AF25" s="75">
        <v>913.8</v>
      </c>
      <c r="AG25" s="75">
        <v>145</v>
      </c>
      <c r="AH25" s="75" t="s">
        <v>788</v>
      </c>
      <c r="AI25" s="75">
        <v>-3.2</v>
      </c>
      <c r="AJ25" s="75">
        <v>168</v>
      </c>
      <c r="AK25" s="75" t="s">
        <v>777</v>
      </c>
      <c r="AL25" s="75">
        <v>-1.9</v>
      </c>
      <c r="AM25" s="75">
        <v>38.1</v>
      </c>
      <c r="AN25" s="127">
        <v>-25.8</v>
      </c>
    </row>
    <row r="26" s="2" customFormat="1" customHeight="1" spans="1:40">
      <c r="A26" s="74"/>
      <c r="B26" s="53">
        <v>9</v>
      </c>
      <c r="C26" s="54" t="s">
        <v>901</v>
      </c>
      <c r="D26" s="53" t="s">
        <v>902</v>
      </c>
      <c r="E26" s="75" t="s">
        <v>903</v>
      </c>
      <c r="F26" s="75" t="s">
        <v>904</v>
      </c>
      <c r="G26" s="75">
        <v>449.5</v>
      </c>
      <c r="H26" s="75" t="s">
        <v>699</v>
      </c>
      <c r="I26" s="75">
        <v>12.6</v>
      </c>
      <c r="J26" s="75">
        <v>-6.6</v>
      </c>
      <c r="K26" s="75">
        <v>-2.7</v>
      </c>
      <c r="L26" s="75">
        <v>-10</v>
      </c>
      <c r="M26" s="75">
        <v>58</v>
      </c>
      <c r="N26" s="75">
        <v>34.6</v>
      </c>
      <c r="O26" s="75">
        <v>25.7</v>
      </c>
      <c r="P26" s="75">
        <v>30.6</v>
      </c>
      <c r="Q26" s="75">
        <v>56</v>
      </c>
      <c r="R26" s="75">
        <v>29.3</v>
      </c>
      <c r="S26" s="75">
        <v>1.8</v>
      </c>
      <c r="T26" s="75" t="s">
        <v>700</v>
      </c>
      <c r="U26" s="75" t="s">
        <v>905</v>
      </c>
      <c r="V26" s="75">
        <v>3</v>
      </c>
      <c r="W26" s="75">
        <v>1.6</v>
      </c>
      <c r="X26" s="75" t="s">
        <v>700</v>
      </c>
      <c r="Y26" s="75" t="s">
        <v>906</v>
      </c>
      <c r="Z26" s="75">
        <v>2.6</v>
      </c>
      <c r="AA26" s="75" t="s">
        <v>700</v>
      </c>
      <c r="AB26" s="75" t="s">
        <v>907</v>
      </c>
      <c r="AC26" s="75">
        <v>47</v>
      </c>
      <c r="AD26" s="75">
        <v>57</v>
      </c>
      <c r="AE26" s="75">
        <v>972.5</v>
      </c>
      <c r="AF26" s="75">
        <v>954.2</v>
      </c>
      <c r="AG26" s="75">
        <v>114</v>
      </c>
      <c r="AH26" s="75" t="s">
        <v>908</v>
      </c>
      <c r="AI26" s="75">
        <v>-0.2</v>
      </c>
      <c r="AJ26" s="75">
        <v>142</v>
      </c>
      <c r="AK26" s="75" t="s">
        <v>717</v>
      </c>
      <c r="AL26" s="75">
        <v>1.1</v>
      </c>
      <c r="AM26" s="75">
        <v>40.5</v>
      </c>
      <c r="AN26" s="127">
        <v>-23.1</v>
      </c>
    </row>
    <row r="27" s="12" customFormat="1" customHeight="1" spans="1:40">
      <c r="A27" s="56"/>
      <c r="B27" s="72">
        <v>10</v>
      </c>
      <c r="C27" s="73" t="s">
        <v>909</v>
      </c>
      <c r="D27" s="72" t="s">
        <v>910</v>
      </c>
      <c r="E27" s="72" t="s">
        <v>911</v>
      </c>
      <c r="F27" s="72" t="s">
        <v>912</v>
      </c>
      <c r="G27" s="77">
        <v>950.8</v>
      </c>
      <c r="H27" s="77" t="s">
        <v>699</v>
      </c>
      <c r="I27" s="72">
        <v>9.1</v>
      </c>
      <c r="J27" s="72">
        <v>-12.6</v>
      </c>
      <c r="K27" s="72">
        <v>-7.6</v>
      </c>
      <c r="L27" s="72">
        <v>-16</v>
      </c>
      <c r="M27" s="72">
        <v>55</v>
      </c>
      <c r="N27" s="72">
        <v>32.4</v>
      </c>
      <c r="O27" s="72">
        <v>22.9</v>
      </c>
      <c r="P27" s="72">
        <v>28.1</v>
      </c>
      <c r="Q27" s="72">
        <v>52</v>
      </c>
      <c r="R27" s="72">
        <v>26.3</v>
      </c>
      <c r="S27" s="72">
        <v>2.6</v>
      </c>
      <c r="T27" s="72" t="s">
        <v>814</v>
      </c>
      <c r="U27" s="72" t="s">
        <v>913</v>
      </c>
      <c r="V27" s="72">
        <v>2.5</v>
      </c>
      <c r="W27" s="72">
        <v>2.1</v>
      </c>
      <c r="X27" s="72" t="s">
        <v>914</v>
      </c>
      <c r="Y27" s="72">
        <v>26</v>
      </c>
      <c r="Z27" s="72">
        <v>2.5</v>
      </c>
      <c r="AA27" s="72" t="s">
        <v>914</v>
      </c>
      <c r="AB27" s="72">
        <v>20</v>
      </c>
      <c r="AC27" s="72">
        <v>58</v>
      </c>
      <c r="AD27" s="72">
        <v>104</v>
      </c>
      <c r="AE27" s="72">
        <v>914.5</v>
      </c>
      <c r="AF27" s="72">
        <v>901.3</v>
      </c>
      <c r="AG27" s="72">
        <v>143</v>
      </c>
      <c r="AH27" s="72" t="s">
        <v>768</v>
      </c>
      <c r="AI27" s="72">
        <v>-3</v>
      </c>
      <c r="AJ27" s="72">
        <v>166</v>
      </c>
      <c r="AK27" s="72" t="s">
        <v>915</v>
      </c>
      <c r="AL27" s="72">
        <v>-1.7</v>
      </c>
      <c r="AM27" s="72">
        <v>38.4</v>
      </c>
      <c r="AN27" s="126">
        <v>-26</v>
      </c>
    </row>
    <row r="28" s="14" customFormat="1" customHeight="1" spans="1:40">
      <c r="A28" s="59" t="s">
        <v>916</v>
      </c>
      <c r="B28" s="78">
        <v>1</v>
      </c>
      <c r="C28" s="79" t="s">
        <v>917</v>
      </c>
      <c r="D28" s="78" t="s">
        <v>918</v>
      </c>
      <c r="E28" s="78" t="s">
        <v>919</v>
      </c>
      <c r="F28" s="78" t="s">
        <v>920</v>
      </c>
      <c r="G28" s="78">
        <v>1063</v>
      </c>
      <c r="H28" s="78" t="s">
        <v>699</v>
      </c>
      <c r="I28" s="78">
        <v>6.7</v>
      </c>
      <c r="J28" s="78">
        <v>-17</v>
      </c>
      <c r="K28" s="78">
        <v>-11.6</v>
      </c>
      <c r="L28" s="78">
        <v>-20.3</v>
      </c>
      <c r="M28" s="78">
        <v>58</v>
      </c>
      <c r="N28" s="78">
        <v>30.6</v>
      </c>
      <c r="O28" s="78">
        <v>21</v>
      </c>
      <c r="P28" s="78">
        <v>26.5</v>
      </c>
      <c r="Q28" s="78">
        <v>48</v>
      </c>
      <c r="R28" s="78">
        <v>25.9</v>
      </c>
      <c r="S28" s="78">
        <v>1.8</v>
      </c>
      <c r="T28" s="78" t="s">
        <v>700</v>
      </c>
      <c r="U28" s="78" t="s">
        <v>921</v>
      </c>
      <c r="V28" s="78">
        <v>3.4</v>
      </c>
      <c r="W28" s="78">
        <v>1.5</v>
      </c>
      <c r="X28" s="78" t="s">
        <v>854</v>
      </c>
      <c r="Y28" s="78" t="s">
        <v>922</v>
      </c>
      <c r="Z28" s="78">
        <v>4.2</v>
      </c>
      <c r="AA28" s="78" t="s">
        <v>854</v>
      </c>
      <c r="AB28" s="78" t="s">
        <v>923</v>
      </c>
      <c r="AC28" s="78">
        <v>63</v>
      </c>
      <c r="AD28" s="78">
        <v>156</v>
      </c>
      <c r="AE28" s="78">
        <v>901.2</v>
      </c>
      <c r="AF28" s="78">
        <v>889.6</v>
      </c>
      <c r="AG28" s="78">
        <v>167</v>
      </c>
      <c r="AH28" s="78" t="s">
        <v>924</v>
      </c>
      <c r="AI28" s="78">
        <v>-5.3</v>
      </c>
      <c r="AJ28" s="78">
        <v>184</v>
      </c>
      <c r="AK28" s="78" t="s">
        <v>925</v>
      </c>
      <c r="AL28" s="78">
        <v>-4.1</v>
      </c>
      <c r="AM28" s="78">
        <v>38.5</v>
      </c>
      <c r="AN28" s="129">
        <v>-30.5</v>
      </c>
    </row>
    <row r="29" s="2" customFormat="1" customHeight="1" spans="1:40">
      <c r="A29" s="62"/>
      <c r="B29" s="55">
        <v>2</v>
      </c>
      <c r="C29" s="50" t="s">
        <v>926</v>
      </c>
      <c r="D29" s="51" t="s">
        <v>927</v>
      </c>
      <c r="E29" s="75" t="s">
        <v>928</v>
      </c>
      <c r="F29" s="75" t="s">
        <v>929</v>
      </c>
      <c r="G29" s="75">
        <v>1067.2</v>
      </c>
      <c r="H29" s="75" t="s">
        <v>699</v>
      </c>
      <c r="I29" s="75">
        <v>7.2</v>
      </c>
      <c r="J29" s="75">
        <v>-16.6</v>
      </c>
      <c r="K29" s="75">
        <v>-11.1</v>
      </c>
      <c r="L29" s="75">
        <v>-19.7</v>
      </c>
      <c r="M29" s="75">
        <v>55</v>
      </c>
      <c r="N29" s="75">
        <v>31.7</v>
      </c>
      <c r="O29" s="75">
        <v>20.9</v>
      </c>
      <c r="P29" s="75">
        <v>27.4</v>
      </c>
      <c r="Q29" s="75">
        <v>43</v>
      </c>
      <c r="R29" s="75">
        <v>26.5</v>
      </c>
      <c r="S29" s="75">
        <v>2.6</v>
      </c>
      <c r="T29" s="75" t="s">
        <v>930</v>
      </c>
      <c r="U29" s="75" t="s">
        <v>743</v>
      </c>
      <c r="V29" s="75">
        <v>2.9</v>
      </c>
      <c r="W29" s="75">
        <v>2.4</v>
      </c>
      <c r="X29" s="75" t="s">
        <v>775</v>
      </c>
      <c r="Y29" s="75">
        <v>21</v>
      </c>
      <c r="Z29" s="75">
        <v>3.4</v>
      </c>
      <c r="AA29" s="75" t="s">
        <v>775</v>
      </c>
      <c r="AB29" s="75">
        <v>16</v>
      </c>
      <c r="AC29" s="75">
        <v>68</v>
      </c>
      <c r="AD29" s="75">
        <v>157</v>
      </c>
      <c r="AE29" s="75">
        <v>901.2</v>
      </c>
      <c r="AF29" s="75">
        <v>889.1</v>
      </c>
      <c r="AG29" s="75">
        <v>164</v>
      </c>
      <c r="AH29" s="75" t="s">
        <v>931</v>
      </c>
      <c r="AI29" s="75">
        <v>-5.1</v>
      </c>
      <c r="AJ29" s="75">
        <v>182</v>
      </c>
      <c r="AK29" s="75" t="s">
        <v>932</v>
      </c>
      <c r="AL29" s="75">
        <v>-3.9</v>
      </c>
      <c r="AM29" s="75">
        <v>39.2</v>
      </c>
      <c r="AN29" s="127">
        <v>-31.4</v>
      </c>
    </row>
    <row r="30" s="13" customFormat="1" customHeight="1" spans="1:40">
      <c r="A30" s="62"/>
      <c r="B30" s="55">
        <v>3</v>
      </c>
      <c r="C30" s="50" t="s">
        <v>933</v>
      </c>
      <c r="D30" s="51" t="s">
        <v>934</v>
      </c>
      <c r="E30" s="76" t="s">
        <v>935</v>
      </c>
      <c r="F30" s="76" t="s">
        <v>936</v>
      </c>
      <c r="G30" s="76">
        <v>568</v>
      </c>
      <c r="H30" s="76" t="s">
        <v>699</v>
      </c>
      <c r="I30" s="76">
        <v>7.5</v>
      </c>
      <c r="J30" s="76">
        <v>-16.2</v>
      </c>
      <c r="K30" s="76">
        <v>-10.7</v>
      </c>
      <c r="L30" s="76">
        <v>-18.8</v>
      </c>
      <c r="M30" s="76">
        <v>43</v>
      </c>
      <c r="N30" s="76">
        <v>32.7</v>
      </c>
      <c r="O30" s="76">
        <v>22.6</v>
      </c>
      <c r="P30" s="76">
        <v>28</v>
      </c>
      <c r="Q30" s="76">
        <v>50</v>
      </c>
      <c r="R30" s="76">
        <v>27.4</v>
      </c>
      <c r="S30" s="76">
        <v>2.2</v>
      </c>
      <c r="T30" s="76" t="s">
        <v>937</v>
      </c>
      <c r="U30" s="76" t="s">
        <v>938</v>
      </c>
      <c r="V30" s="76">
        <v>2.5</v>
      </c>
      <c r="W30" s="76">
        <v>2.3</v>
      </c>
      <c r="X30" s="76" t="s">
        <v>939</v>
      </c>
      <c r="Y30" s="76" t="s">
        <v>899</v>
      </c>
      <c r="Z30" s="76">
        <v>3.1</v>
      </c>
      <c r="AA30" s="76" t="s">
        <v>940</v>
      </c>
      <c r="AB30" s="76" t="s">
        <v>941</v>
      </c>
      <c r="AC30" s="76">
        <v>70</v>
      </c>
      <c r="AD30" s="76">
        <v>201</v>
      </c>
      <c r="AE30" s="76">
        <v>955.1</v>
      </c>
      <c r="AF30" s="76">
        <v>941.1</v>
      </c>
      <c r="AG30" s="76">
        <v>161</v>
      </c>
      <c r="AH30" s="76" t="s">
        <v>942</v>
      </c>
      <c r="AI30" s="76">
        <v>-5</v>
      </c>
      <c r="AJ30" s="76">
        <v>179</v>
      </c>
      <c r="AK30" s="76" t="s">
        <v>943</v>
      </c>
      <c r="AL30" s="76">
        <v>-3.8</v>
      </c>
      <c r="AM30" s="76">
        <v>40.4</v>
      </c>
      <c r="AN30" s="128">
        <v>-28.8</v>
      </c>
    </row>
    <row r="31" s="2" customFormat="1" customHeight="1" spans="1:40">
      <c r="A31" s="62"/>
      <c r="B31" s="55">
        <v>4</v>
      </c>
      <c r="C31" s="50" t="s">
        <v>944</v>
      </c>
      <c r="D31" s="51" t="s">
        <v>945</v>
      </c>
      <c r="E31" s="75" t="s">
        <v>946</v>
      </c>
      <c r="F31" s="75" t="s">
        <v>947</v>
      </c>
      <c r="G31" s="75">
        <v>178.5</v>
      </c>
      <c r="H31" s="75" t="s">
        <v>699</v>
      </c>
      <c r="I31" s="75">
        <v>6.6</v>
      </c>
      <c r="J31" s="75">
        <v>-19</v>
      </c>
      <c r="K31" s="75">
        <v>-13.5</v>
      </c>
      <c r="L31" s="75">
        <v>-21.8</v>
      </c>
      <c r="M31" s="75">
        <v>54</v>
      </c>
      <c r="N31" s="75">
        <v>32.3</v>
      </c>
      <c r="O31" s="75">
        <v>24.5</v>
      </c>
      <c r="P31" s="75">
        <v>28.2</v>
      </c>
      <c r="Q31" s="75">
        <v>57</v>
      </c>
      <c r="R31" s="75">
        <v>27.3</v>
      </c>
      <c r="S31" s="75">
        <v>3.5</v>
      </c>
      <c r="T31" s="75" t="s">
        <v>948</v>
      </c>
      <c r="U31" s="75">
        <v>17</v>
      </c>
      <c r="V31" s="75">
        <v>4.6</v>
      </c>
      <c r="W31" s="75">
        <v>3.7</v>
      </c>
      <c r="X31" s="75" t="s">
        <v>949</v>
      </c>
      <c r="Y31" s="75">
        <v>16</v>
      </c>
      <c r="Z31" s="75">
        <v>4.4</v>
      </c>
      <c r="AA31" s="75" t="s">
        <v>948</v>
      </c>
      <c r="AB31" s="75">
        <v>11</v>
      </c>
      <c r="AC31" s="75">
        <v>76</v>
      </c>
      <c r="AD31" s="75">
        <v>179</v>
      </c>
      <c r="AE31" s="75">
        <v>1002.6</v>
      </c>
      <c r="AF31" s="75">
        <v>984.4</v>
      </c>
      <c r="AG31" s="75">
        <v>166</v>
      </c>
      <c r="AH31" s="75" t="s">
        <v>789</v>
      </c>
      <c r="AI31" s="75">
        <v>-6.7</v>
      </c>
      <c r="AJ31" s="75">
        <v>184</v>
      </c>
      <c r="AK31" s="75" t="s">
        <v>950</v>
      </c>
      <c r="AL31" s="75">
        <v>-5.4</v>
      </c>
      <c r="AM31" s="75">
        <v>38.9</v>
      </c>
      <c r="AN31" s="127">
        <v>-31.6</v>
      </c>
    </row>
    <row r="32" s="2" customFormat="1" customHeight="1" spans="1:40">
      <c r="A32" s="62"/>
      <c r="B32" s="55">
        <v>5</v>
      </c>
      <c r="C32" s="50" t="s">
        <v>951</v>
      </c>
      <c r="D32" s="51" t="s">
        <v>952</v>
      </c>
      <c r="E32" s="75" t="s">
        <v>953</v>
      </c>
      <c r="F32" s="75" t="s">
        <v>954</v>
      </c>
      <c r="G32" s="75">
        <v>1460.4</v>
      </c>
      <c r="H32" s="75" t="s">
        <v>699</v>
      </c>
      <c r="I32" s="75">
        <v>6.2</v>
      </c>
      <c r="J32" s="75">
        <v>-16.8</v>
      </c>
      <c r="K32" s="75">
        <v>-10.5</v>
      </c>
      <c r="L32" s="75">
        <v>-19.6</v>
      </c>
      <c r="M32" s="75">
        <v>52</v>
      </c>
      <c r="N32" s="75">
        <v>29.1</v>
      </c>
      <c r="O32" s="75">
        <v>19</v>
      </c>
      <c r="P32" s="75">
        <v>24.8</v>
      </c>
      <c r="Q32" s="75">
        <v>43</v>
      </c>
      <c r="R32" s="75">
        <v>24.6</v>
      </c>
      <c r="S32" s="75">
        <v>3.1</v>
      </c>
      <c r="T32" s="75" t="s">
        <v>948</v>
      </c>
      <c r="U32" s="75">
        <v>19</v>
      </c>
      <c r="V32" s="75">
        <v>3.7</v>
      </c>
      <c r="W32" s="75">
        <v>2.9</v>
      </c>
      <c r="X32" s="75" t="s">
        <v>948</v>
      </c>
      <c r="Y32" s="75">
        <v>14</v>
      </c>
      <c r="Z32" s="75">
        <v>3.1</v>
      </c>
      <c r="AA32" s="75" t="s">
        <v>948</v>
      </c>
      <c r="AB32" s="75">
        <v>17</v>
      </c>
      <c r="AC32" s="75">
        <v>73</v>
      </c>
      <c r="AD32" s="75">
        <v>150</v>
      </c>
      <c r="AE32" s="75">
        <v>856.7</v>
      </c>
      <c r="AF32" s="75">
        <v>849.5</v>
      </c>
      <c r="AG32" s="75">
        <v>168</v>
      </c>
      <c r="AH32" s="75" t="s">
        <v>777</v>
      </c>
      <c r="AI32" s="75">
        <v>-4.9</v>
      </c>
      <c r="AJ32" s="75">
        <v>189</v>
      </c>
      <c r="AK32" s="75" t="s">
        <v>955</v>
      </c>
      <c r="AL32" s="75">
        <v>-3.6</v>
      </c>
      <c r="AM32" s="75">
        <v>35.3</v>
      </c>
      <c r="AN32" s="127">
        <v>-28.4</v>
      </c>
    </row>
    <row r="33" s="2" customFormat="1" customHeight="1" spans="1:40">
      <c r="A33" s="62"/>
      <c r="B33" s="64">
        <v>6</v>
      </c>
      <c r="C33" s="80" t="s">
        <v>956</v>
      </c>
      <c r="D33" s="51" t="s">
        <v>957</v>
      </c>
      <c r="E33" s="75" t="s">
        <v>958</v>
      </c>
      <c r="F33" s="75" t="s">
        <v>959</v>
      </c>
      <c r="G33" s="75">
        <v>661.7</v>
      </c>
      <c r="H33" s="75" t="s">
        <v>699</v>
      </c>
      <c r="I33" s="86">
        <v>-0.7</v>
      </c>
      <c r="J33" s="75">
        <v>-28.6</v>
      </c>
      <c r="K33" s="75">
        <v>-23.3</v>
      </c>
      <c r="L33" s="75">
        <v>-31.6</v>
      </c>
      <c r="M33" s="75">
        <v>75</v>
      </c>
      <c r="N33" s="75">
        <v>29</v>
      </c>
      <c r="O33" s="75">
        <v>19.9</v>
      </c>
      <c r="P33" s="75">
        <v>24.1</v>
      </c>
      <c r="Q33" s="75">
        <v>52</v>
      </c>
      <c r="R33" s="75">
        <v>23.6</v>
      </c>
      <c r="S33" s="75">
        <v>3.8</v>
      </c>
      <c r="T33" s="75" t="s">
        <v>889</v>
      </c>
      <c r="U33" s="75" t="s">
        <v>960</v>
      </c>
      <c r="V33" s="75">
        <v>4.4</v>
      </c>
      <c r="W33" s="75">
        <v>3.7</v>
      </c>
      <c r="X33" s="75" t="s">
        <v>961</v>
      </c>
      <c r="Y33" s="75">
        <v>23</v>
      </c>
      <c r="Z33" s="75">
        <v>3.9</v>
      </c>
      <c r="AA33" s="75" t="s">
        <v>961</v>
      </c>
      <c r="AB33" s="75">
        <v>13</v>
      </c>
      <c r="AC33" s="75">
        <v>70</v>
      </c>
      <c r="AD33" s="75">
        <v>389</v>
      </c>
      <c r="AE33" s="75">
        <v>941.9</v>
      </c>
      <c r="AF33" s="75">
        <v>930.3</v>
      </c>
      <c r="AG33" s="75">
        <v>210</v>
      </c>
      <c r="AH33" s="75" t="s">
        <v>962</v>
      </c>
      <c r="AI33" s="75">
        <v>-12.4</v>
      </c>
      <c r="AJ33" s="75">
        <v>229</v>
      </c>
      <c r="AK33" s="75" t="s">
        <v>963</v>
      </c>
      <c r="AL33" s="75">
        <v>-10.8</v>
      </c>
      <c r="AM33" s="75">
        <v>37.9</v>
      </c>
      <c r="AN33" s="127">
        <v>-40.5</v>
      </c>
    </row>
    <row r="34" s="2" customFormat="1" customHeight="1" spans="1:40">
      <c r="A34" s="62"/>
      <c r="B34" s="55">
        <v>7</v>
      </c>
      <c r="C34" s="81"/>
      <c r="D34" s="51" t="s">
        <v>964</v>
      </c>
      <c r="E34" s="75" t="s">
        <v>965</v>
      </c>
      <c r="F34" s="75" t="s">
        <v>966</v>
      </c>
      <c r="G34" s="75">
        <v>610.2</v>
      </c>
      <c r="H34" s="75" t="s">
        <v>699</v>
      </c>
      <c r="I34" s="86">
        <v>-1</v>
      </c>
      <c r="J34" s="75">
        <v>-31.6</v>
      </c>
      <c r="K34" s="75">
        <v>-25.1</v>
      </c>
      <c r="L34" s="75">
        <v>-34.5</v>
      </c>
      <c r="M34" s="75">
        <v>79</v>
      </c>
      <c r="N34" s="75">
        <v>29</v>
      </c>
      <c r="O34" s="75">
        <v>20.5</v>
      </c>
      <c r="P34" s="75">
        <v>24.3</v>
      </c>
      <c r="Q34" s="75">
        <v>54</v>
      </c>
      <c r="R34" s="75">
        <v>23.5</v>
      </c>
      <c r="S34" s="75">
        <v>3</v>
      </c>
      <c r="T34" s="75" t="s">
        <v>756</v>
      </c>
      <c r="U34" s="75" t="s">
        <v>967</v>
      </c>
      <c r="V34" s="75">
        <v>3.1</v>
      </c>
      <c r="W34" s="75">
        <v>2.3</v>
      </c>
      <c r="X34" s="75" t="s">
        <v>756</v>
      </c>
      <c r="Y34" s="75" t="s">
        <v>968</v>
      </c>
      <c r="Z34" s="75">
        <v>2.5</v>
      </c>
      <c r="AA34" s="75" t="s">
        <v>756</v>
      </c>
      <c r="AB34" s="75" t="s">
        <v>969</v>
      </c>
      <c r="AC34" s="75">
        <v>62</v>
      </c>
      <c r="AD34" s="75">
        <v>242</v>
      </c>
      <c r="AE34" s="75">
        <v>947.9</v>
      </c>
      <c r="AF34" s="75">
        <v>935.7</v>
      </c>
      <c r="AG34" s="75">
        <v>208</v>
      </c>
      <c r="AH34" s="75" t="s">
        <v>884</v>
      </c>
      <c r="AI34" s="75">
        <v>-12.7</v>
      </c>
      <c r="AJ34" s="75">
        <v>227</v>
      </c>
      <c r="AK34" s="75" t="s">
        <v>970</v>
      </c>
      <c r="AL34" s="75">
        <v>-11</v>
      </c>
      <c r="AM34" s="75">
        <v>36.6</v>
      </c>
      <c r="AN34" s="127">
        <v>-42.3</v>
      </c>
    </row>
    <row r="35" s="2" customFormat="1" customHeight="1" spans="1:40">
      <c r="A35" s="62"/>
      <c r="B35" s="55">
        <v>8</v>
      </c>
      <c r="C35" s="50" t="s">
        <v>971</v>
      </c>
      <c r="D35" s="51" t="s">
        <v>972</v>
      </c>
      <c r="E35" s="75" t="s">
        <v>973</v>
      </c>
      <c r="F35" s="75" t="s">
        <v>974</v>
      </c>
      <c r="G35" s="75">
        <v>1039.3</v>
      </c>
      <c r="H35" s="75" t="s">
        <v>699</v>
      </c>
      <c r="I35" s="86">
        <v>8.1</v>
      </c>
      <c r="J35" s="75">
        <v>-15.3</v>
      </c>
      <c r="K35" s="75">
        <v>-9.9</v>
      </c>
      <c r="L35" s="75">
        <v>-19.1</v>
      </c>
      <c r="M35" s="75">
        <v>51</v>
      </c>
      <c r="N35" s="75">
        <v>32.7</v>
      </c>
      <c r="O35" s="75">
        <v>20.9</v>
      </c>
      <c r="P35" s="75">
        <v>28.4</v>
      </c>
      <c r="Q35" s="75">
        <v>39</v>
      </c>
      <c r="R35" s="75">
        <v>27.5</v>
      </c>
      <c r="S35" s="75">
        <v>2.1</v>
      </c>
      <c r="T35" s="75" t="s">
        <v>889</v>
      </c>
      <c r="U35" s="75" t="s">
        <v>975</v>
      </c>
      <c r="V35" s="75">
        <v>2.5</v>
      </c>
      <c r="W35" s="75">
        <v>2</v>
      </c>
      <c r="X35" s="75" t="s">
        <v>940</v>
      </c>
      <c r="Y35" s="75" t="s">
        <v>976</v>
      </c>
      <c r="Z35" s="75">
        <v>3.4</v>
      </c>
      <c r="AA35" s="75" t="s">
        <v>940</v>
      </c>
      <c r="AB35" s="75" t="s">
        <v>977</v>
      </c>
      <c r="AC35" s="75">
        <v>72</v>
      </c>
      <c r="AD35" s="75">
        <v>138</v>
      </c>
      <c r="AE35" s="75">
        <v>903.9</v>
      </c>
      <c r="AF35" s="75">
        <v>891.1</v>
      </c>
      <c r="AG35" s="75">
        <v>157</v>
      </c>
      <c r="AH35" s="75" t="s">
        <v>978</v>
      </c>
      <c r="AI35" s="75">
        <v>-4.4</v>
      </c>
      <c r="AJ35" s="75">
        <v>175</v>
      </c>
      <c r="AK35" s="75" t="s">
        <v>979</v>
      </c>
      <c r="AL35" s="75">
        <v>-3.3</v>
      </c>
      <c r="AM35" s="75">
        <v>39.4</v>
      </c>
      <c r="AN35" s="127">
        <v>-35.3</v>
      </c>
    </row>
    <row r="36" s="13" customFormat="1" customHeight="1" spans="1:40">
      <c r="A36" s="62"/>
      <c r="B36" s="55">
        <v>9</v>
      </c>
      <c r="C36" s="50" t="s">
        <v>980</v>
      </c>
      <c r="D36" s="51" t="s">
        <v>981</v>
      </c>
      <c r="E36" s="76" t="s">
        <v>982</v>
      </c>
      <c r="F36" s="76" t="s">
        <v>983</v>
      </c>
      <c r="G36" s="76">
        <v>1419.3</v>
      </c>
      <c r="H36" s="76" t="s">
        <v>699</v>
      </c>
      <c r="I36" s="102">
        <v>4.3</v>
      </c>
      <c r="J36" s="76">
        <v>-18.9</v>
      </c>
      <c r="K36" s="76">
        <v>-13</v>
      </c>
      <c r="L36" s="76">
        <v>-21.9</v>
      </c>
      <c r="M36" s="76">
        <v>55</v>
      </c>
      <c r="N36" s="76">
        <v>28.2</v>
      </c>
      <c r="O36" s="76">
        <v>18.9</v>
      </c>
      <c r="P36" s="76">
        <v>23.8</v>
      </c>
      <c r="Q36" s="76">
        <v>49</v>
      </c>
      <c r="R36" s="76">
        <v>22.9</v>
      </c>
      <c r="S36" s="76">
        <v>2.4</v>
      </c>
      <c r="T36" s="76" t="s">
        <v>796</v>
      </c>
      <c r="U36" s="76" t="s">
        <v>984</v>
      </c>
      <c r="V36" s="76">
        <v>3.6</v>
      </c>
      <c r="W36" s="76">
        <v>3</v>
      </c>
      <c r="X36" s="76" t="s">
        <v>796</v>
      </c>
      <c r="Y36" s="76" t="s">
        <v>985</v>
      </c>
      <c r="Z36" s="76">
        <v>4.9</v>
      </c>
      <c r="AA36" s="76" t="s">
        <v>796</v>
      </c>
      <c r="AB36" s="76" t="s">
        <v>986</v>
      </c>
      <c r="AC36" s="76">
        <v>72</v>
      </c>
      <c r="AD36" s="76">
        <v>184</v>
      </c>
      <c r="AE36" s="76">
        <v>860.2</v>
      </c>
      <c r="AF36" s="76">
        <v>853.7</v>
      </c>
      <c r="AG36" s="76">
        <v>181</v>
      </c>
      <c r="AH36" s="76" t="s">
        <v>987</v>
      </c>
      <c r="AI36" s="76">
        <v>-6.4</v>
      </c>
      <c r="AJ36" s="76">
        <v>206</v>
      </c>
      <c r="AK36" s="76" t="s">
        <v>988</v>
      </c>
      <c r="AL36" s="76">
        <v>-4.7</v>
      </c>
      <c r="AM36" s="76">
        <v>33.6</v>
      </c>
      <c r="AN36" s="128">
        <v>-32.4</v>
      </c>
    </row>
    <row r="37" s="2" customFormat="1" customHeight="1" spans="1:40">
      <c r="A37" s="62"/>
      <c r="B37" s="55">
        <v>10</v>
      </c>
      <c r="C37" s="50" t="s">
        <v>989</v>
      </c>
      <c r="D37" s="51" t="s">
        <v>990</v>
      </c>
      <c r="E37" s="75" t="s">
        <v>991</v>
      </c>
      <c r="F37" s="75" t="s">
        <v>992</v>
      </c>
      <c r="G37" s="75">
        <v>274.7</v>
      </c>
      <c r="H37" s="75" t="s">
        <v>699</v>
      </c>
      <c r="I37" s="75">
        <v>5</v>
      </c>
      <c r="J37" s="75">
        <v>-20.5</v>
      </c>
      <c r="K37" s="75">
        <v>-15</v>
      </c>
      <c r="L37" s="75">
        <v>-23.5</v>
      </c>
      <c r="M37" s="75">
        <v>54</v>
      </c>
      <c r="N37" s="75">
        <v>31.8</v>
      </c>
      <c r="O37" s="75">
        <v>23</v>
      </c>
      <c r="P37" s="75">
        <v>27.1</v>
      </c>
      <c r="Q37" s="75">
        <v>55</v>
      </c>
      <c r="R37" s="75">
        <v>26.6</v>
      </c>
      <c r="S37" s="75">
        <v>2.6</v>
      </c>
      <c r="T37" s="75" t="s">
        <v>993</v>
      </c>
      <c r="U37" s="75" t="s">
        <v>994</v>
      </c>
      <c r="V37" s="75">
        <v>3.9</v>
      </c>
      <c r="W37" s="75">
        <v>2.6</v>
      </c>
      <c r="X37" s="75" t="s">
        <v>786</v>
      </c>
      <c r="Y37" s="75" t="s">
        <v>995</v>
      </c>
      <c r="Z37" s="75">
        <v>4</v>
      </c>
      <c r="AA37" s="75" t="s">
        <v>786</v>
      </c>
      <c r="AB37" s="75" t="s">
        <v>745</v>
      </c>
      <c r="AC37" s="75">
        <v>69</v>
      </c>
      <c r="AD37" s="75">
        <v>249</v>
      </c>
      <c r="AE37" s="75">
        <v>989.1</v>
      </c>
      <c r="AF37" s="75">
        <v>973.3</v>
      </c>
      <c r="AG37" s="75">
        <v>176</v>
      </c>
      <c r="AH37" s="75" t="s">
        <v>996</v>
      </c>
      <c r="AI37" s="75">
        <v>-7.8</v>
      </c>
      <c r="AJ37" s="75">
        <v>193</v>
      </c>
      <c r="AK37" s="75" t="s">
        <v>997</v>
      </c>
      <c r="AL37" s="75">
        <v>-6.5</v>
      </c>
      <c r="AM37" s="75">
        <v>40.3</v>
      </c>
      <c r="AN37" s="127">
        <v>-33.7</v>
      </c>
    </row>
    <row r="38" s="13" customFormat="1" customHeight="1" spans="1:40">
      <c r="A38" s="62"/>
      <c r="B38" s="55">
        <v>11</v>
      </c>
      <c r="C38" s="80" t="s">
        <v>998</v>
      </c>
      <c r="D38" s="51" t="s">
        <v>999</v>
      </c>
      <c r="E38" s="76" t="s">
        <v>1000</v>
      </c>
      <c r="F38" s="76" t="s">
        <v>1001</v>
      </c>
      <c r="G38" s="76">
        <v>964.7</v>
      </c>
      <c r="H38" s="76" t="s">
        <v>699</v>
      </c>
      <c r="I38" s="76">
        <v>4</v>
      </c>
      <c r="J38" s="76">
        <v>-24.3</v>
      </c>
      <c r="K38" s="76">
        <v>-18.1</v>
      </c>
      <c r="L38" s="76">
        <v>-27.8</v>
      </c>
      <c r="M38" s="76">
        <v>69</v>
      </c>
      <c r="N38" s="76">
        <v>33.2</v>
      </c>
      <c r="O38" s="76">
        <v>19.3</v>
      </c>
      <c r="P38" s="76">
        <v>27.9</v>
      </c>
      <c r="Q38" s="76">
        <v>33</v>
      </c>
      <c r="R38" s="76">
        <v>27.5</v>
      </c>
      <c r="S38" s="76">
        <v>4</v>
      </c>
      <c r="T38" s="76" t="s">
        <v>949</v>
      </c>
      <c r="U38" s="76">
        <v>8</v>
      </c>
      <c r="V38" s="76">
        <v>5.2</v>
      </c>
      <c r="W38" s="76">
        <v>3.6</v>
      </c>
      <c r="X38" s="76" t="s">
        <v>949</v>
      </c>
      <c r="Y38" s="76">
        <v>16</v>
      </c>
      <c r="Z38" s="76">
        <v>5.3</v>
      </c>
      <c r="AA38" s="76" t="s">
        <v>949</v>
      </c>
      <c r="AB38" s="76">
        <v>13</v>
      </c>
      <c r="AC38" s="76">
        <v>76</v>
      </c>
      <c r="AD38" s="76">
        <v>310</v>
      </c>
      <c r="AE38" s="76">
        <v>910.5</v>
      </c>
      <c r="AF38" s="76">
        <v>898.3</v>
      </c>
      <c r="AG38" s="76">
        <v>181</v>
      </c>
      <c r="AH38" s="76" t="s">
        <v>1002</v>
      </c>
      <c r="AI38" s="76">
        <v>-9.3</v>
      </c>
      <c r="AJ38" s="76">
        <v>196</v>
      </c>
      <c r="AK38" s="76" t="s">
        <v>1003</v>
      </c>
      <c r="AL38" s="76">
        <v>-8.1</v>
      </c>
      <c r="AM38" s="76">
        <v>41.1</v>
      </c>
      <c r="AN38" s="128">
        <v>-37.1</v>
      </c>
    </row>
    <row r="39" s="14" customFormat="1" customHeight="1" spans="1:40">
      <c r="A39" s="82"/>
      <c r="B39" s="78">
        <v>12</v>
      </c>
      <c r="C39" s="81"/>
      <c r="D39" s="78" t="s">
        <v>1004</v>
      </c>
      <c r="E39" s="78" t="s">
        <v>1005</v>
      </c>
      <c r="F39" s="78" t="s">
        <v>1006</v>
      </c>
      <c r="G39" s="78">
        <v>989.5</v>
      </c>
      <c r="H39" s="78" t="s">
        <v>699</v>
      </c>
      <c r="I39" s="78">
        <v>2.6</v>
      </c>
      <c r="J39" s="78">
        <v>-25.2</v>
      </c>
      <c r="K39" s="78">
        <v>-18.8</v>
      </c>
      <c r="L39" s="78">
        <v>-27.8</v>
      </c>
      <c r="M39" s="78">
        <v>72</v>
      </c>
      <c r="N39" s="78">
        <v>31.1</v>
      </c>
      <c r="O39" s="78">
        <v>19.9</v>
      </c>
      <c r="P39" s="78">
        <v>26</v>
      </c>
      <c r="Q39" s="78">
        <v>44</v>
      </c>
      <c r="R39" s="78">
        <v>25.4</v>
      </c>
      <c r="S39" s="78">
        <v>3.3</v>
      </c>
      <c r="T39" s="78" t="s">
        <v>812</v>
      </c>
      <c r="U39" s="78" t="s">
        <v>1007</v>
      </c>
      <c r="V39" s="78">
        <v>3.4</v>
      </c>
      <c r="W39" s="78">
        <v>3.2</v>
      </c>
      <c r="X39" s="78" t="s">
        <v>961</v>
      </c>
      <c r="Y39" s="78">
        <v>19</v>
      </c>
      <c r="Z39" s="78">
        <v>4.3</v>
      </c>
      <c r="AA39" s="78" t="s">
        <v>1008</v>
      </c>
      <c r="AB39" s="78" t="s">
        <v>1009</v>
      </c>
      <c r="AC39" s="78">
        <v>71</v>
      </c>
      <c r="AD39" s="78">
        <v>265</v>
      </c>
      <c r="AE39" s="78">
        <v>906.4</v>
      </c>
      <c r="AF39" s="78">
        <v>895.9</v>
      </c>
      <c r="AG39" s="78">
        <v>189</v>
      </c>
      <c r="AH39" s="78" t="s">
        <v>955</v>
      </c>
      <c r="AI39" s="78">
        <v>-9.7</v>
      </c>
      <c r="AJ39" s="78">
        <v>209</v>
      </c>
      <c r="AK39" s="78" t="s">
        <v>1010</v>
      </c>
      <c r="AL39" s="78">
        <v>-8.1</v>
      </c>
      <c r="AM39" s="78">
        <v>39.2</v>
      </c>
      <c r="AN39" s="129">
        <v>-38</v>
      </c>
    </row>
    <row r="40" s="15" customFormat="1" customHeight="1" spans="1:40">
      <c r="A40" s="71" t="s">
        <v>1011</v>
      </c>
      <c r="B40" s="83">
        <v>1</v>
      </c>
      <c r="C40" s="84" t="s">
        <v>1012</v>
      </c>
      <c r="D40" s="85" t="s">
        <v>1013</v>
      </c>
      <c r="E40" s="85" t="s">
        <v>1014</v>
      </c>
      <c r="F40" s="85" t="s">
        <v>1015</v>
      </c>
      <c r="G40" s="85">
        <v>44.7</v>
      </c>
      <c r="H40" s="85" t="s">
        <v>699</v>
      </c>
      <c r="I40" s="85">
        <v>8.4</v>
      </c>
      <c r="J40" s="85">
        <v>-16.9</v>
      </c>
      <c r="K40" s="85">
        <v>-11</v>
      </c>
      <c r="L40" s="85">
        <v>-20.7</v>
      </c>
      <c r="M40" s="85">
        <v>60</v>
      </c>
      <c r="N40" s="85">
        <v>31.5</v>
      </c>
      <c r="O40" s="85">
        <v>25.3</v>
      </c>
      <c r="P40" s="85">
        <v>28.2</v>
      </c>
      <c r="Q40" s="85">
        <v>65</v>
      </c>
      <c r="R40" s="85">
        <v>27.5</v>
      </c>
      <c r="S40" s="85">
        <v>2.6</v>
      </c>
      <c r="T40" s="85" t="s">
        <v>805</v>
      </c>
      <c r="U40" s="85">
        <v>16</v>
      </c>
      <c r="V40" s="85">
        <v>3.5</v>
      </c>
      <c r="W40" s="85">
        <v>2.6</v>
      </c>
      <c r="X40" s="85" t="s">
        <v>840</v>
      </c>
      <c r="Y40" s="85" t="s">
        <v>960</v>
      </c>
      <c r="Z40" s="85">
        <v>3.6</v>
      </c>
      <c r="AA40" s="85" t="s">
        <v>805</v>
      </c>
      <c r="AB40" s="85">
        <v>13</v>
      </c>
      <c r="AC40" s="85">
        <v>56</v>
      </c>
      <c r="AD40" s="85">
        <v>148</v>
      </c>
      <c r="AE40" s="85">
        <v>1020.8</v>
      </c>
      <c r="AF40" s="85">
        <v>1000.9</v>
      </c>
      <c r="AG40" s="85">
        <v>152</v>
      </c>
      <c r="AH40" s="85" t="s">
        <v>1016</v>
      </c>
      <c r="AI40" s="85">
        <v>-5.1</v>
      </c>
      <c r="AJ40" s="85">
        <v>172</v>
      </c>
      <c r="AK40" s="85" t="s">
        <v>1017</v>
      </c>
      <c r="AL40" s="85">
        <v>-3.6</v>
      </c>
      <c r="AM40" s="85">
        <v>36.1</v>
      </c>
      <c r="AN40" s="130">
        <v>-29.4</v>
      </c>
    </row>
    <row r="41" s="2" customFormat="1" customHeight="1" spans="1:40">
      <c r="A41" s="74"/>
      <c r="B41" s="53">
        <v>2</v>
      </c>
      <c r="C41" s="54" t="s">
        <v>1018</v>
      </c>
      <c r="D41" s="53" t="s">
        <v>1019</v>
      </c>
      <c r="E41" s="75" t="s">
        <v>1005</v>
      </c>
      <c r="F41" s="75" t="s">
        <v>1020</v>
      </c>
      <c r="G41" s="86">
        <v>91.5</v>
      </c>
      <c r="H41" s="86" t="s">
        <v>699</v>
      </c>
      <c r="I41" s="75">
        <v>10.9</v>
      </c>
      <c r="J41" s="75">
        <v>-9.8</v>
      </c>
      <c r="K41" s="75">
        <v>-3.9</v>
      </c>
      <c r="L41" s="75">
        <v>-13</v>
      </c>
      <c r="M41" s="75">
        <v>56</v>
      </c>
      <c r="N41" s="75">
        <v>29</v>
      </c>
      <c r="O41" s="75">
        <v>24.9</v>
      </c>
      <c r="P41" s="75">
        <v>26.3</v>
      </c>
      <c r="Q41" s="75">
        <v>71</v>
      </c>
      <c r="R41" s="75">
        <v>26.5</v>
      </c>
      <c r="S41" s="75">
        <v>4.1</v>
      </c>
      <c r="T41" s="75" t="s">
        <v>948</v>
      </c>
      <c r="U41" s="75">
        <v>19</v>
      </c>
      <c r="V41" s="75">
        <v>4.6</v>
      </c>
      <c r="W41" s="75">
        <v>5.2</v>
      </c>
      <c r="X41" s="75" t="s">
        <v>1021</v>
      </c>
      <c r="Y41" s="75">
        <v>24</v>
      </c>
      <c r="Z41" s="75">
        <v>7</v>
      </c>
      <c r="AA41" s="75" t="s">
        <v>1021</v>
      </c>
      <c r="AB41" s="75">
        <v>15</v>
      </c>
      <c r="AC41" s="75">
        <v>65</v>
      </c>
      <c r="AD41" s="75">
        <v>90</v>
      </c>
      <c r="AE41" s="75">
        <v>1013.9</v>
      </c>
      <c r="AF41" s="75">
        <v>997.8</v>
      </c>
      <c r="AG41" s="75">
        <v>132</v>
      </c>
      <c r="AH41" s="75" t="s">
        <v>1022</v>
      </c>
      <c r="AI41" s="75">
        <v>-0.7</v>
      </c>
      <c r="AJ41" s="75">
        <v>152</v>
      </c>
      <c r="AK41" s="75" t="s">
        <v>1023</v>
      </c>
      <c r="AL41" s="75">
        <v>0.3</v>
      </c>
      <c r="AM41" s="75">
        <v>35.3</v>
      </c>
      <c r="AN41" s="127">
        <v>-18.8</v>
      </c>
    </row>
    <row r="42" s="2" customFormat="1" customHeight="1" spans="1:40">
      <c r="A42" s="74"/>
      <c r="B42" s="53">
        <v>3</v>
      </c>
      <c r="C42" s="54" t="s">
        <v>1024</v>
      </c>
      <c r="D42" s="53" t="s">
        <v>1025</v>
      </c>
      <c r="E42" s="75" t="s">
        <v>1026</v>
      </c>
      <c r="F42" s="75" t="s">
        <v>1027</v>
      </c>
      <c r="G42" s="86">
        <v>77.3</v>
      </c>
      <c r="H42" s="86" t="s">
        <v>699</v>
      </c>
      <c r="I42" s="75">
        <v>9.6</v>
      </c>
      <c r="J42" s="75">
        <v>-15.1</v>
      </c>
      <c r="K42" s="75">
        <v>-8.6</v>
      </c>
      <c r="L42" s="75">
        <v>-18</v>
      </c>
      <c r="M42" s="75">
        <v>54</v>
      </c>
      <c r="N42" s="75">
        <v>31.6</v>
      </c>
      <c r="O42" s="75">
        <v>25.1</v>
      </c>
      <c r="P42" s="75">
        <v>28.2</v>
      </c>
      <c r="Q42" s="75">
        <v>63</v>
      </c>
      <c r="R42" s="75">
        <v>28.1</v>
      </c>
      <c r="S42" s="75">
        <v>2.7</v>
      </c>
      <c r="T42" s="75" t="s">
        <v>805</v>
      </c>
      <c r="U42" s="75">
        <v>13</v>
      </c>
      <c r="V42" s="75">
        <v>3.6</v>
      </c>
      <c r="W42" s="75">
        <v>2.9</v>
      </c>
      <c r="X42" s="75" t="s">
        <v>914</v>
      </c>
      <c r="Y42" s="75">
        <v>14</v>
      </c>
      <c r="Z42" s="75">
        <v>3.5</v>
      </c>
      <c r="AA42" s="75" t="s">
        <v>805</v>
      </c>
      <c r="AB42" s="75">
        <v>12</v>
      </c>
      <c r="AC42" s="75">
        <v>60</v>
      </c>
      <c r="AD42" s="75">
        <v>118</v>
      </c>
      <c r="AE42" s="75">
        <v>1018.5</v>
      </c>
      <c r="AF42" s="75">
        <v>998.8</v>
      </c>
      <c r="AG42" s="75">
        <v>143</v>
      </c>
      <c r="AH42" s="75" t="s">
        <v>875</v>
      </c>
      <c r="AI42" s="75">
        <v>-3.8</v>
      </c>
      <c r="AJ42" s="75">
        <v>163</v>
      </c>
      <c r="AK42" s="75" t="s">
        <v>1028</v>
      </c>
      <c r="AL42" s="75">
        <v>-2.5</v>
      </c>
      <c r="AM42" s="75">
        <v>36.5</v>
      </c>
      <c r="AN42" s="127">
        <v>-26.9</v>
      </c>
    </row>
    <row r="43" s="13" customFormat="1" customHeight="1" spans="1:40">
      <c r="A43" s="74"/>
      <c r="B43" s="53">
        <v>4</v>
      </c>
      <c r="C43" s="54" t="s">
        <v>1029</v>
      </c>
      <c r="D43" s="53" t="s">
        <v>1030</v>
      </c>
      <c r="E43" s="76" t="s">
        <v>1031</v>
      </c>
      <c r="F43" s="76" t="s">
        <v>1032</v>
      </c>
      <c r="G43" s="76">
        <v>118.5</v>
      </c>
      <c r="H43" s="76" t="s">
        <v>699</v>
      </c>
      <c r="I43" s="76">
        <v>6.8</v>
      </c>
      <c r="J43" s="76">
        <v>-20</v>
      </c>
      <c r="K43" s="76">
        <v>-13.5</v>
      </c>
      <c r="L43" s="76">
        <v>-23.8</v>
      </c>
      <c r="M43" s="76">
        <v>68</v>
      </c>
      <c r="N43" s="76">
        <v>31.5</v>
      </c>
      <c r="O43" s="76">
        <v>24.8</v>
      </c>
      <c r="P43" s="76">
        <v>27.8</v>
      </c>
      <c r="Q43" s="76">
        <v>65</v>
      </c>
      <c r="R43" s="76">
        <v>26.6</v>
      </c>
      <c r="S43" s="76">
        <v>2.2</v>
      </c>
      <c r="T43" s="76" t="s">
        <v>993</v>
      </c>
      <c r="U43" s="76" t="s">
        <v>969</v>
      </c>
      <c r="V43" s="76">
        <v>2.2</v>
      </c>
      <c r="W43" s="76">
        <v>2.3</v>
      </c>
      <c r="X43" s="76" t="s">
        <v>1033</v>
      </c>
      <c r="Y43" s="76">
        <v>20</v>
      </c>
      <c r="Z43" s="76">
        <v>2.1</v>
      </c>
      <c r="AA43" s="76" t="s">
        <v>914</v>
      </c>
      <c r="AB43" s="76">
        <v>16</v>
      </c>
      <c r="AC43" s="76">
        <v>61</v>
      </c>
      <c r="AD43" s="76">
        <v>143</v>
      </c>
      <c r="AE43" s="76">
        <v>1011</v>
      </c>
      <c r="AF43" s="76">
        <v>992.4</v>
      </c>
      <c r="AG43" s="76">
        <v>161</v>
      </c>
      <c r="AH43" s="76" t="s">
        <v>942</v>
      </c>
      <c r="AI43" s="76">
        <v>-6.3</v>
      </c>
      <c r="AJ43" s="76">
        <v>182</v>
      </c>
      <c r="AK43" s="76" t="s">
        <v>1034</v>
      </c>
      <c r="AL43" s="76">
        <v>-4.8</v>
      </c>
      <c r="AM43" s="76">
        <v>37.7</v>
      </c>
      <c r="AN43" s="128">
        <v>-35.9</v>
      </c>
    </row>
    <row r="44" s="2" customFormat="1" customHeight="1" spans="1:40">
      <c r="A44" s="74"/>
      <c r="B44" s="53">
        <v>6</v>
      </c>
      <c r="C44" s="54" t="s">
        <v>1035</v>
      </c>
      <c r="D44" s="53" t="s">
        <v>1036</v>
      </c>
      <c r="E44" s="75" t="s">
        <v>1037</v>
      </c>
      <c r="F44" s="75" t="s">
        <v>1038</v>
      </c>
      <c r="G44" s="75">
        <v>185.2</v>
      </c>
      <c r="H44" s="75" t="s">
        <v>699</v>
      </c>
      <c r="I44" s="75">
        <v>7.8</v>
      </c>
      <c r="J44" s="75">
        <v>-18.1</v>
      </c>
      <c r="K44" s="75">
        <v>-11.5</v>
      </c>
      <c r="L44" s="75">
        <v>-21.5</v>
      </c>
      <c r="M44" s="75">
        <v>64</v>
      </c>
      <c r="N44" s="75">
        <v>31</v>
      </c>
      <c r="O44" s="75">
        <v>24.3</v>
      </c>
      <c r="P44" s="75">
        <v>27.4</v>
      </c>
      <c r="Q44" s="75">
        <v>63</v>
      </c>
      <c r="R44" s="75">
        <v>27.1</v>
      </c>
      <c r="S44" s="75">
        <v>2.2</v>
      </c>
      <c r="T44" s="75" t="s">
        <v>742</v>
      </c>
      <c r="U44" s="75" t="s">
        <v>774</v>
      </c>
      <c r="V44" s="75">
        <v>2</v>
      </c>
      <c r="W44" s="75">
        <v>2.4</v>
      </c>
      <c r="X44" s="75" t="s">
        <v>1039</v>
      </c>
      <c r="Y44" s="75">
        <v>25</v>
      </c>
      <c r="Z44" s="75">
        <v>2.3</v>
      </c>
      <c r="AA44" s="75" t="s">
        <v>1039</v>
      </c>
      <c r="AB44" s="75">
        <v>18</v>
      </c>
      <c r="AC44" s="75">
        <v>57</v>
      </c>
      <c r="AD44" s="75">
        <v>149</v>
      </c>
      <c r="AE44" s="75">
        <v>1003.3</v>
      </c>
      <c r="AF44" s="75">
        <v>985.7</v>
      </c>
      <c r="AG44" s="75">
        <v>157</v>
      </c>
      <c r="AH44" s="75" t="s">
        <v>1040</v>
      </c>
      <c r="AI44" s="75">
        <v>-5.1</v>
      </c>
      <c r="AJ44" s="75">
        <v>175</v>
      </c>
      <c r="AK44" s="75" t="s">
        <v>1041</v>
      </c>
      <c r="AL44" s="75">
        <v>-3.8</v>
      </c>
      <c r="AM44" s="75">
        <v>37.5</v>
      </c>
      <c r="AN44" s="127">
        <v>-33.6</v>
      </c>
    </row>
    <row r="45" s="2" customFormat="1" customHeight="1" spans="1:40">
      <c r="A45" s="74"/>
      <c r="B45" s="53">
        <v>7</v>
      </c>
      <c r="C45" s="54" t="s">
        <v>1042</v>
      </c>
      <c r="D45" s="53" t="s">
        <v>1043</v>
      </c>
      <c r="E45" s="75" t="s">
        <v>1044</v>
      </c>
      <c r="F45" s="75" t="s">
        <v>1045</v>
      </c>
      <c r="G45" s="75">
        <v>13.8</v>
      </c>
      <c r="H45" s="75" t="s">
        <v>699</v>
      </c>
      <c r="I45" s="75">
        <v>8.9</v>
      </c>
      <c r="J45" s="75">
        <v>-12.9</v>
      </c>
      <c r="K45" s="75">
        <v>-7.4</v>
      </c>
      <c r="L45" s="75">
        <v>-15.9</v>
      </c>
      <c r="M45" s="75">
        <v>55</v>
      </c>
      <c r="N45" s="75">
        <v>29.6</v>
      </c>
      <c r="O45" s="75">
        <v>25.3</v>
      </c>
      <c r="P45" s="75">
        <v>26.8</v>
      </c>
      <c r="Q45" s="75">
        <v>71</v>
      </c>
      <c r="R45" s="75">
        <v>25.9</v>
      </c>
      <c r="S45" s="75">
        <v>2.3</v>
      </c>
      <c r="T45" s="75" t="s">
        <v>782</v>
      </c>
      <c r="U45" s="75" t="s">
        <v>1046</v>
      </c>
      <c r="V45" s="75">
        <v>3.2</v>
      </c>
      <c r="W45" s="75">
        <v>3.4</v>
      </c>
      <c r="X45" s="75" t="s">
        <v>775</v>
      </c>
      <c r="Y45" s="75">
        <v>21</v>
      </c>
      <c r="Z45" s="75">
        <v>5.2</v>
      </c>
      <c r="AA45" s="75" t="s">
        <v>1047</v>
      </c>
      <c r="AB45" s="75" t="s">
        <v>1048</v>
      </c>
      <c r="AC45" s="75">
        <v>64</v>
      </c>
      <c r="AD45" s="75">
        <v>88</v>
      </c>
      <c r="AE45" s="75">
        <v>1023.7</v>
      </c>
      <c r="AF45" s="75">
        <v>1005.5</v>
      </c>
      <c r="AG45" s="75">
        <v>145</v>
      </c>
      <c r="AH45" s="75" t="s">
        <v>1049</v>
      </c>
      <c r="AI45" s="75">
        <v>-2.8</v>
      </c>
      <c r="AJ45" s="75">
        <v>167</v>
      </c>
      <c r="AK45" s="75" t="s">
        <v>1050</v>
      </c>
      <c r="AL45" s="75">
        <v>-1.7</v>
      </c>
      <c r="AM45" s="75">
        <v>35.3</v>
      </c>
      <c r="AN45" s="127">
        <v>-25.8</v>
      </c>
    </row>
    <row r="46" s="2" customFormat="1" customHeight="1" spans="1:40">
      <c r="A46" s="74"/>
      <c r="B46" s="53">
        <v>8</v>
      </c>
      <c r="C46" s="54" t="s">
        <v>1051</v>
      </c>
      <c r="D46" s="53" t="s">
        <v>1052</v>
      </c>
      <c r="E46" s="75" t="s">
        <v>1053</v>
      </c>
      <c r="F46" s="75" t="s">
        <v>1054</v>
      </c>
      <c r="G46" s="75">
        <v>65.9</v>
      </c>
      <c r="H46" s="75" t="s">
        <v>699</v>
      </c>
      <c r="I46" s="86">
        <v>9.5</v>
      </c>
      <c r="J46" s="75">
        <v>-13.1</v>
      </c>
      <c r="K46" s="75">
        <v>-7.9</v>
      </c>
      <c r="L46" s="75">
        <v>-15.5</v>
      </c>
      <c r="M46" s="75">
        <v>52</v>
      </c>
      <c r="N46" s="75">
        <v>31.4</v>
      </c>
      <c r="O46" s="75">
        <v>25.2</v>
      </c>
      <c r="P46" s="75">
        <v>27.9</v>
      </c>
      <c r="Q46" s="75">
        <v>67</v>
      </c>
      <c r="R46" s="75">
        <v>27.1</v>
      </c>
      <c r="S46" s="75">
        <v>3.3</v>
      </c>
      <c r="T46" s="75" t="s">
        <v>805</v>
      </c>
      <c r="U46" s="75">
        <v>18</v>
      </c>
      <c r="V46" s="75">
        <v>4.3</v>
      </c>
      <c r="W46" s="75">
        <v>3.2</v>
      </c>
      <c r="X46" s="75" t="s">
        <v>840</v>
      </c>
      <c r="Y46" s="75" t="s">
        <v>1055</v>
      </c>
      <c r="Z46" s="75">
        <v>5.1</v>
      </c>
      <c r="AA46" s="75" t="s">
        <v>700</v>
      </c>
      <c r="AB46" s="75" t="s">
        <v>1056</v>
      </c>
      <c r="AC46" s="75">
        <v>67</v>
      </c>
      <c r="AD46" s="75">
        <v>108</v>
      </c>
      <c r="AE46" s="75">
        <v>1017.8</v>
      </c>
      <c r="AF46" s="75">
        <v>997.8</v>
      </c>
      <c r="AG46" s="75">
        <v>144</v>
      </c>
      <c r="AH46" s="75" t="s">
        <v>892</v>
      </c>
      <c r="AI46" s="75">
        <v>-3.4</v>
      </c>
      <c r="AJ46" s="75">
        <v>164</v>
      </c>
      <c r="AK46" s="75" t="s">
        <v>1028</v>
      </c>
      <c r="AL46" s="75">
        <v>-2.2</v>
      </c>
      <c r="AM46" s="75">
        <v>41.8</v>
      </c>
      <c r="AN46" s="127">
        <v>-22.8</v>
      </c>
    </row>
    <row r="47" s="2" customFormat="1" customHeight="1" spans="1:40">
      <c r="A47" s="74"/>
      <c r="B47" s="53">
        <v>9</v>
      </c>
      <c r="C47" s="54" t="s">
        <v>1057</v>
      </c>
      <c r="D47" s="53" t="s">
        <v>1058</v>
      </c>
      <c r="E47" s="75" t="s">
        <v>928</v>
      </c>
      <c r="F47" s="75" t="s">
        <v>947</v>
      </c>
      <c r="G47" s="75">
        <v>3.3</v>
      </c>
      <c r="H47" s="75" t="s">
        <v>699</v>
      </c>
      <c r="I47" s="75">
        <v>9.5</v>
      </c>
      <c r="J47" s="75">
        <v>-14.1</v>
      </c>
      <c r="K47" s="75">
        <v>-8.5</v>
      </c>
      <c r="L47" s="75">
        <v>-17.1</v>
      </c>
      <c r="M47" s="75">
        <v>62</v>
      </c>
      <c r="N47" s="75">
        <v>30.4</v>
      </c>
      <c r="O47" s="75">
        <v>25.5</v>
      </c>
      <c r="P47" s="75">
        <v>27.7</v>
      </c>
      <c r="Q47" s="75">
        <v>68</v>
      </c>
      <c r="R47" s="75">
        <v>27.5</v>
      </c>
      <c r="S47" s="75">
        <v>3.7</v>
      </c>
      <c r="T47" s="75" t="s">
        <v>805</v>
      </c>
      <c r="U47" s="75">
        <v>17</v>
      </c>
      <c r="V47" s="75">
        <v>4.8</v>
      </c>
      <c r="W47" s="75">
        <v>3.6</v>
      </c>
      <c r="X47" s="75" t="s">
        <v>914</v>
      </c>
      <c r="Y47" s="75">
        <v>16</v>
      </c>
      <c r="Z47" s="75">
        <v>4.3</v>
      </c>
      <c r="AA47" s="75" t="s">
        <v>805</v>
      </c>
      <c r="AB47" s="75">
        <v>15</v>
      </c>
      <c r="AC47" s="75">
        <v>67</v>
      </c>
      <c r="AD47" s="75">
        <v>101</v>
      </c>
      <c r="AE47" s="75">
        <v>1026.1</v>
      </c>
      <c r="AF47" s="75">
        <v>1005.5</v>
      </c>
      <c r="AG47" s="75">
        <v>144</v>
      </c>
      <c r="AH47" s="75" t="s">
        <v>1059</v>
      </c>
      <c r="AI47" s="75">
        <v>-3.6</v>
      </c>
      <c r="AJ47" s="75">
        <v>164</v>
      </c>
      <c r="AK47" s="75" t="s">
        <v>1060</v>
      </c>
      <c r="AL47" s="75">
        <v>-2.4</v>
      </c>
      <c r="AM47" s="75">
        <v>34.7</v>
      </c>
      <c r="AN47" s="127">
        <v>-28.4</v>
      </c>
    </row>
    <row r="48" s="2" customFormat="1" customHeight="1" spans="1:40">
      <c r="A48" s="74"/>
      <c r="B48" s="53">
        <v>10</v>
      </c>
      <c r="C48" s="54" t="s">
        <v>1061</v>
      </c>
      <c r="D48" s="53" t="s">
        <v>1062</v>
      </c>
      <c r="E48" s="75" t="s">
        <v>1063</v>
      </c>
      <c r="F48" s="75" t="s">
        <v>1064</v>
      </c>
      <c r="G48" s="75">
        <v>166.8</v>
      </c>
      <c r="H48" s="75" t="s">
        <v>699</v>
      </c>
      <c r="I48" s="75">
        <v>8.1</v>
      </c>
      <c r="J48" s="75">
        <v>-15.7</v>
      </c>
      <c r="K48" s="75">
        <v>-10.6</v>
      </c>
      <c r="L48" s="75">
        <v>-18.5</v>
      </c>
      <c r="M48" s="75">
        <v>49</v>
      </c>
      <c r="N48" s="75">
        <v>32.5</v>
      </c>
      <c r="O48" s="75">
        <v>24.7</v>
      </c>
      <c r="P48" s="75">
        <v>28.4</v>
      </c>
      <c r="Q48" s="75">
        <v>60</v>
      </c>
      <c r="R48" s="75">
        <v>27.3</v>
      </c>
      <c r="S48" s="75">
        <v>2.1</v>
      </c>
      <c r="T48" s="75" t="s">
        <v>700</v>
      </c>
      <c r="U48" s="75" t="s">
        <v>1065</v>
      </c>
      <c r="V48" s="75">
        <v>3.4</v>
      </c>
      <c r="W48" s="75">
        <v>2.1</v>
      </c>
      <c r="X48" s="75" t="s">
        <v>1066</v>
      </c>
      <c r="Y48" s="75" t="s">
        <v>1067</v>
      </c>
      <c r="Z48" s="75">
        <v>4.1</v>
      </c>
      <c r="AA48" s="75" t="s">
        <v>704</v>
      </c>
      <c r="AB48" s="75" t="s">
        <v>1068</v>
      </c>
      <c r="AC48" s="75">
        <v>68</v>
      </c>
      <c r="AD48" s="75">
        <v>139</v>
      </c>
      <c r="AE48" s="75">
        <v>1007</v>
      </c>
      <c r="AF48" s="75">
        <v>988.1</v>
      </c>
      <c r="AG48" s="75">
        <v>159</v>
      </c>
      <c r="AH48" s="75" t="s">
        <v>1069</v>
      </c>
      <c r="AI48" s="75">
        <v>-4.8</v>
      </c>
      <c r="AJ48" s="75">
        <v>176</v>
      </c>
      <c r="AK48" s="75" t="s">
        <v>1070</v>
      </c>
      <c r="AL48" s="75">
        <v>3.7</v>
      </c>
      <c r="AM48" s="75">
        <v>40.9</v>
      </c>
      <c r="AN48" s="127">
        <v>-27.1</v>
      </c>
    </row>
    <row r="49" s="2" customFormat="1" customHeight="1" spans="1:40">
      <c r="A49" s="74"/>
      <c r="B49" s="53">
        <v>11</v>
      </c>
      <c r="C49" s="54" t="s">
        <v>1071</v>
      </c>
      <c r="D49" s="53" t="s">
        <v>1072</v>
      </c>
      <c r="E49" s="75" t="s">
        <v>1073</v>
      </c>
      <c r="F49" s="75" t="s">
        <v>1074</v>
      </c>
      <c r="G49" s="75">
        <v>98.2</v>
      </c>
      <c r="H49" s="75" t="s">
        <v>699</v>
      </c>
      <c r="I49" s="75">
        <v>7</v>
      </c>
      <c r="J49" s="75">
        <v>-20</v>
      </c>
      <c r="K49" s="75">
        <v>-13.4</v>
      </c>
      <c r="L49" s="75">
        <v>-23.5</v>
      </c>
      <c r="M49" s="75">
        <v>49</v>
      </c>
      <c r="N49" s="75">
        <v>31.1</v>
      </c>
      <c r="O49" s="75">
        <v>25</v>
      </c>
      <c r="P49" s="75">
        <v>27.5</v>
      </c>
      <c r="Q49" s="75">
        <v>60</v>
      </c>
      <c r="R49" s="75">
        <v>26.8</v>
      </c>
      <c r="S49" s="75">
        <v>2.7</v>
      </c>
      <c r="T49" s="75" t="s">
        <v>948</v>
      </c>
      <c r="U49" s="75">
        <v>17</v>
      </c>
      <c r="V49" s="75">
        <v>3.1</v>
      </c>
      <c r="W49" s="75">
        <v>2.7</v>
      </c>
      <c r="X49" s="75" t="s">
        <v>700</v>
      </c>
      <c r="Y49" s="75" t="s">
        <v>843</v>
      </c>
      <c r="Z49" s="75">
        <v>3.8</v>
      </c>
      <c r="AA49" s="75" t="s">
        <v>805</v>
      </c>
      <c r="AB49" s="75">
        <v>16</v>
      </c>
      <c r="AC49" s="75">
        <v>62</v>
      </c>
      <c r="AD49" s="75">
        <v>137</v>
      </c>
      <c r="AE49" s="75">
        <v>1013.4</v>
      </c>
      <c r="AF49" s="75">
        <v>994.6</v>
      </c>
      <c r="AG49" s="75">
        <v>160</v>
      </c>
      <c r="AH49" s="75" t="s">
        <v>1075</v>
      </c>
      <c r="AI49" s="75">
        <v>-6.4</v>
      </c>
      <c r="AJ49" s="75">
        <v>180</v>
      </c>
      <c r="AK49" s="75" t="s">
        <v>1076</v>
      </c>
      <c r="AL49" s="75">
        <v>-4.9</v>
      </c>
      <c r="AM49" s="75">
        <v>36.6</v>
      </c>
      <c r="AN49" s="127">
        <v>-36.3</v>
      </c>
    </row>
    <row r="50" s="2" customFormat="1" customHeight="1" spans="1:40">
      <c r="A50" s="74"/>
      <c r="B50" s="53">
        <v>12</v>
      </c>
      <c r="C50" s="54" t="s">
        <v>1077</v>
      </c>
      <c r="D50" s="53" t="s">
        <v>1078</v>
      </c>
      <c r="E50" s="75" t="s">
        <v>1079</v>
      </c>
      <c r="F50" s="75" t="s">
        <v>1080</v>
      </c>
      <c r="G50" s="75">
        <v>169.9</v>
      </c>
      <c r="H50" s="75" t="s">
        <v>699</v>
      </c>
      <c r="I50" s="75">
        <v>9</v>
      </c>
      <c r="J50" s="75">
        <v>-15.3</v>
      </c>
      <c r="K50" s="75">
        <v>-9.7</v>
      </c>
      <c r="L50" s="75">
        <v>-18.3</v>
      </c>
      <c r="M50" s="75">
        <v>43</v>
      </c>
      <c r="N50" s="75">
        <v>33.5</v>
      </c>
      <c r="O50" s="75">
        <v>25</v>
      </c>
      <c r="P50" s="75">
        <v>28.9</v>
      </c>
      <c r="Q50" s="75">
        <v>58</v>
      </c>
      <c r="R50" s="75">
        <v>28.3</v>
      </c>
      <c r="S50" s="75">
        <v>2.5</v>
      </c>
      <c r="T50" s="75" t="s">
        <v>782</v>
      </c>
      <c r="U50" s="75" t="s">
        <v>1081</v>
      </c>
      <c r="V50" s="75">
        <v>3.6</v>
      </c>
      <c r="W50" s="75">
        <v>2.4</v>
      </c>
      <c r="X50" s="75" t="s">
        <v>756</v>
      </c>
      <c r="Y50" s="75" t="s">
        <v>1082</v>
      </c>
      <c r="Z50" s="75">
        <v>3.5</v>
      </c>
      <c r="AA50" s="75" t="s">
        <v>782</v>
      </c>
      <c r="AB50" s="75" t="s">
        <v>1083</v>
      </c>
      <c r="AC50" s="75">
        <v>69</v>
      </c>
      <c r="AD50" s="75">
        <v>135</v>
      </c>
      <c r="AE50" s="75">
        <v>1004.5</v>
      </c>
      <c r="AF50" s="75">
        <v>985.5</v>
      </c>
      <c r="AG50" s="75">
        <v>145</v>
      </c>
      <c r="AH50" s="75" t="s">
        <v>1084</v>
      </c>
      <c r="AI50" s="75">
        <v>-4.7</v>
      </c>
      <c r="AJ50" s="75">
        <v>157</v>
      </c>
      <c r="AK50" s="75" t="s">
        <v>1085</v>
      </c>
      <c r="AL50" s="75">
        <v>-3.2</v>
      </c>
      <c r="AM50" s="75">
        <v>43.3</v>
      </c>
      <c r="AN50" s="127">
        <v>-34.4</v>
      </c>
    </row>
    <row r="51" s="16" customFormat="1" customHeight="1" spans="1:40">
      <c r="A51" s="74"/>
      <c r="B51" s="87">
        <v>13</v>
      </c>
      <c r="C51" s="88" t="s">
        <v>1086</v>
      </c>
      <c r="D51" s="87" t="s">
        <v>1087</v>
      </c>
      <c r="E51" s="87" t="s">
        <v>1088</v>
      </c>
      <c r="F51" s="87" t="s">
        <v>1089</v>
      </c>
      <c r="G51" s="87">
        <v>8.5</v>
      </c>
      <c r="H51" s="87" t="s">
        <v>699</v>
      </c>
      <c r="I51" s="87">
        <v>9.2</v>
      </c>
      <c r="J51" s="87">
        <v>-12.6</v>
      </c>
      <c r="K51" s="87">
        <v>7.7</v>
      </c>
      <c r="L51" s="87">
        <v>-15</v>
      </c>
      <c r="M51" s="87">
        <v>52</v>
      </c>
      <c r="N51" s="87">
        <v>29.5</v>
      </c>
      <c r="O51" s="87">
        <v>25.5</v>
      </c>
      <c r="P51" s="87">
        <v>26.8</v>
      </c>
      <c r="Q51" s="87">
        <v>76</v>
      </c>
      <c r="R51" s="87">
        <v>26.4</v>
      </c>
      <c r="S51" s="87">
        <v>2.4</v>
      </c>
      <c r="T51" s="87" t="s">
        <v>756</v>
      </c>
      <c r="U51" s="87" t="s">
        <v>1090</v>
      </c>
      <c r="V51" s="87">
        <v>3.9</v>
      </c>
      <c r="W51" s="87">
        <v>2.2</v>
      </c>
      <c r="X51" s="87" t="s">
        <v>840</v>
      </c>
      <c r="Y51" s="87" t="s">
        <v>1091</v>
      </c>
      <c r="Z51" s="87">
        <v>3.4</v>
      </c>
      <c r="AA51" s="87" t="s">
        <v>704</v>
      </c>
      <c r="AB51" s="87" t="s">
        <v>1092</v>
      </c>
      <c r="AC51" s="87">
        <v>72</v>
      </c>
      <c r="AD51" s="87">
        <v>99</v>
      </c>
      <c r="AE51" s="87">
        <v>1025.5</v>
      </c>
      <c r="AF51" s="87">
        <v>1004.7</v>
      </c>
      <c r="AG51" s="87">
        <v>145</v>
      </c>
      <c r="AH51" s="87" t="s">
        <v>1093</v>
      </c>
      <c r="AI51" s="87">
        <v>-3.2</v>
      </c>
      <c r="AJ51" s="87">
        <v>167</v>
      </c>
      <c r="AK51" s="87" t="s">
        <v>1094</v>
      </c>
      <c r="AL51" s="87">
        <v>-1.9</v>
      </c>
      <c r="AM51" s="87">
        <v>40.8</v>
      </c>
      <c r="AN51" s="131">
        <v>-27.5</v>
      </c>
    </row>
    <row r="52" s="17" customFormat="1" customHeight="1" spans="1:40">
      <c r="A52" s="71" t="s">
        <v>1095</v>
      </c>
      <c r="B52" s="89">
        <v>1</v>
      </c>
      <c r="C52" s="90" t="s">
        <v>1096</v>
      </c>
      <c r="D52" s="89" t="s">
        <v>1097</v>
      </c>
      <c r="E52" s="89" t="s">
        <v>1098</v>
      </c>
      <c r="F52" s="89" t="s">
        <v>1099</v>
      </c>
      <c r="G52" s="89">
        <v>236.8</v>
      </c>
      <c r="H52" s="89" t="s">
        <v>699</v>
      </c>
      <c r="I52" s="89">
        <v>5.7</v>
      </c>
      <c r="J52" s="89">
        <v>-21.1</v>
      </c>
      <c r="K52" s="89">
        <v>-15.1</v>
      </c>
      <c r="L52" s="89">
        <v>-24.3</v>
      </c>
      <c r="M52" s="89">
        <v>66</v>
      </c>
      <c r="N52" s="89">
        <v>30.5</v>
      </c>
      <c r="O52" s="89">
        <v>24.1</v>
      </c>
      <c r="P52" s="89">
        <v>26.6</v>
      </c>
      <c r="Q52" s="89">
        <v>65</v>
      </c>
      <c r="R52" s="89">
        <v>26.3</v>
      </c>
      <c r="S52" s="89">
        <v>3.2</v>
      </c>
      <c r="T52" s="89" t="s">
        <v>961</v>
      </c>
      <c r="U52" s="89">
        <v>15</v>
      </c>
      <c r="V52" s="89">
        <v>4.6</v>
      </c>
      <c r="W52" s="89">
        <v>3.7</v>
      </c>
      <c r="X52" s="89" t="s">
        <v>961</v>
      </c>
      <c r="Y52" s="89">
        <v>20</v>
      </c>
      <c r="Z52" s="89">
        <v>4.7</v>
      </c>
      <c r="AA52" s="89" t="s">
        <v>961</v>
      </c>
      <c r="AB52" s="89">
        <v>17</v>
      </c>
      <c r="AC52" s="89">
        <v>64</v>
      </c>
      <c r="AD52" s="89">
        <v>169</v>
      </c>
      <c r="AE52" s="89">
        <v>994.4</v>
      </c>
      <c r="AF52" s="89">
        <v>978.4</v>
      </c>
      <c r="AG52" s="89">
        <v>169</v>
      </c>
      <c r="AH52" s="89" t="s">
        <v>1100</v>
      </c>
      <c r="AI52" s="89">
        <v>-7.6</v>
      </c>
      <c r="AJ52" s="89">
        <v>188</v>
      </c>
      <c r="AK52" s="89" t="s">
        <v>1101</v>
      </c>
      <c r="AL52" s="89">
        <v>-6.1</v>
      </c>
      <c r="AM52" s="89">
        <v>35.7</v>
      </c>
      <c r="AN52" s="132">
        <v>-33</v>
      </c>
    </row>
    <row r="53" s="2" customFormat="1" customHeight="1" spans="1:40">
      <c r="A53" s="74"/>
      <c r="B53" s="53">
        <v>2</v>
      </c>
      <c r="C53" s="50" t="s">
        <v>1102</v>
      </c>
      <c r="D53" s="51" t="s">
        <v>1103</v>
      </c>
      <c r="E53" s="75" t="s">
        <v>1005</v>
      </c>
      <c r="F53" s="75" t="s">
        <v>1104</v>
      </c>
      <c r="G53" s="75">
        <v>183.4</v>
      </c>
      <c r="H53" s="75" t="s">
        <v>804</v>
      </c>
      <c r="I53" s="75">
        <v>4.8</v>
      </c>
      <c r="J53" s="75">
        <v>-24</v>
      </c>
      <c r="K53" s="75">
        <v>-17.2</v>
      </c>
      <c r="L53" s="75">
        <v>-27.5</v>
      </c>
      <c r="M53" s="75">
        <v>72</v>
      </c>
      <c r="N53" s="75">
        <v>30.4</v>
      </c>
      <c r="O53" s="75">
        <v>24.1</v>
      </c>
      <c r="P53" s="75">
        <v>26.6</v>
      </c>
      <c r="Q53" s="75">
        <v>65</v>
      </c>
      <c r="R53" s="75">
        <v>26.1</v>
      </c>
      <c r="S53" s="75">
        <v>2.6</v>
      </c>
      <c r="T53" s="75" t="s">
        <v>863</v>
      </c>
      <c r="U53" s="75" t="s">
        <v>897</v>
      </c>
      <c r="V53" s="75">
        <v>2.3</v>
      </c>
      <c r="W53" s="75">
        <v>2.6</v>
      </c>
      <c r="X53" s="75" t="s">
        <v>937</v>
      </c>
      <c r="Y53" s="75" t="s">
        <v>1105</v>
      </c>
      <c r="Z53" s="75">
        <v>4</v>
      </c>
      <c r="AA53" s="75" t="s">
        <v>1008</v>
      </c>
      <c r="AB53" s="75" t="s">
        <v>1106</v>
      </c>
      <c r="AC53" s="75">
        <v>52</v>
      </c>
      <c r="AD53" s="75">
        <v>182</v>
      </c>
      <c r="AE53" s="75">
        <v>1001.9</v>
      </c>
      <c r="AF53" s="75">
        <v>984.8</v>
      </c>
      <c r="AG53" s="75">
        <v>172</v>
      </c>
      <c r="AH53" s="75" t="s">
        <v>1107</v>
      </c>
      <c r="AI53" s="75">
        <v>-8.5</v>
      </c>
      <c r="AJ53" s="75">
        <v>191</v>
      </c>
      <c r="AK53" s="75" t="s">
        <v>1108</v>
      </c>
      <c r="AL53" s="75">
        <v>-7.1</v>
      </c>
      <c r="AM53" s="75">
        <v>35.7</v>
      </c>
      <c r="AN53" s="127">
        <v>-40.3</v>
      </c>
    </row>
    <row r="54" s="2" customFormat="1" customHeight="1" spans="1:40">
      <c r="A54" s="74"/>
      <c r="B54" s="53">
        <v>3</v>
      </c>
      <c r="C54" s="50" t="s">
        <v>1109</v>
      </c>
      <c r="D54" s="51" t="s">
        <v>1110</v>
      </c>
      <c r="E54" s="75" t="s">
        <v>1111</v>
      </c>
      <c r="F54" s="75" t="s">
        <v>1045</v>
      </c>
      <c r="G54" s="75">
        <v>164.2</v>
      </c>
      <c r="H54" s="75" t="s">
        <v>699</v>
      </c>
      <c r="I54" s="75">
        <v>6.7</v>
      </c>
      <c r="J54" s="75">
        <v>-19.7</v>
      </c>
      <c r="K54" s="75">
        <v>-13.5</v>
      </c>
      <c r="L54" s="75">
        <v>-22.8</v>
      </c>
      <c r="M54" s="75">
        <v>66</v>
      </c>
      <c r="N54" s="75">
        <v>30.7</v>
      </c>
      <c r="O54" s="75">
        <v>24.5</v>
      </c>
      <c r="P54" s="75">
        <v>27.2</v>
      </c>
      <c r="Q54" s="75">
        <v>65</v>
      </c>
      <c r="R54" s="75">
        <v>26.7</v>
      </c>
      <c r="S54" s="75">
        <v>2.5</v>
      </c>
      <c r="T54" s="75" t="s">
        <v>805</v>
      </c>
      <c r="U54" s="75">
        <v>17</v>
      </c>
      <c r="V54" s="75">
        <v>3.8</v>
      </c>
      <c r="W54" s="75">
        <v>2.6</v>
      </c>
      <c r="X54" s="75" t="s">
        <v>704</v>
      </c>
      <c r="Y54" s="75" t="s">
        <v>1112</v>
      </c>
      <c r="Z54" s="75">
        <v>3.9</v>
      </c>
      <c r="AA54" s="75" t="s">
        <v>805</v>
      </c>
      <c r="AB54" s="75">
        <v>16</v>
      </c>
      <c r="AC54" s="75">
        <v>69</v>
      </c>
      <c r="AD54" s="75">
        <v>148</v>
      </c>
      <c r="AE54" s="75">
        <v>1004.3</v>
      </c>
      <c r="AF54" s="75">
        <v>986.7</v>
      </c>
      <c r="AG54" s="75">
        <v>163</v>
      </c>
      <c r="AH54" s="75" t="s">
        <v>1113</v>
      </c>
      <c r="AI54" s="75">
        <v>-6.6</v>
      </c>
      <c r="AJ54" s="75">
        <v>184</v>
      </c>
      <c r="AK54" s="75" t="s">
        <v>950</v>
      </c>
      <c r="AL54" s="75">
        <v>-5</v>
      </c>
      <c r="AM54" s="75">
        <v>37.3</v>
      </c>
      <c r="AN54" s="127">
        <v>-32.3</v>
      </c>
    </row>
    <row r="55" s="13" customFormat="1" customHeight="1" spans="1:40">
      <c r="A55" s="74"/>
      <c r="B55" s="53">
        <v>4</v>
      </c>
      <c r="C55" s="50" t="s">
        <v>1114</v>
      </c>
      <c r="D55" s="51" t="s">
        <v>1115</v>
      </c>
      <c r="E55" s="76" t="s">
        <v>1116</v>
      </c>
      <c r="F55" s="76" t="s">
        <v>1117</v>
      </c>
      <c r="G55" s="76">
        <v>402.9</v>
      </c>
      <c r="H55" s="76" t="s">
        <v>699</v>
      </c>
      <c r="I55" s="76">
        <v>5.6</v>
      </c>
      <c r="J55" s="76">
        <v>-21</v>
      </c>
      <c r="K55" s="76">
        <v>-14.2</v>
      </c>
      <c r="L55" s="76">
        <v>-24.2</v>
      </c>
      <c r="M55" s="76">
        <v>68</v>
      </c>
      <c r="N55" s="76">
        <v>29.9</v>
      </c>
      <c r="O55" s="76">
        <v>23.2</v>
      </c>
      <c r="P55" s="76">
        <v>26.3</v>
      </c>
      <c r="Q55" s="76">
        <v>64</v>
      </c>
      <c r="R55" s="76">
        <v>25.3</v>
      </c>
      <c r="S55" s="76">
        <v>1.6</v>
      </c>
      <c r="T55" s="76" t="s">
        <v>812</v>
      </c>
      <c r="U55" s="76" t="s">
        <v>1118</v>
      </c>
      <c r="V55" s="76">
        <v>3.5</v>
      </c>
      <c r="W55" s="76">
        <v>1.3</v>
      </c>
      <c r="X55" s="76" t="s">
        <v>704</v>
      </c>
      <c r="Y55" s="76" t="s">
        <v>1119</v>
      </c>
      <c r="Z55" s="76">
        <v>3.6</v>
      </c>
      <c r="AA55" s="76" t="s">
        <v>704</v>
      </c>
      <c r="AB55" s="76" t="s">
        <v>1120</v>
      </c>
      <c r="AC55" s="76">
        <v>50</v>
      </c>
      <c r="AD55" s="76">
        <v>139</v>
      </c>
      <c r="AE55" s="76">
        <v>974.7</v>
      </c>
      <c r="AF55" s="76">
        <v>961</v>
      </c>
      <c r="AG55" s="76">
        <v>170</v>
      </c>
      <c r="AH55" s="76" t="s">
        <v>1121</v>
      </c>
      <c r="AI55" s="76">
        <v>-6.6</v>
      </c>
      <c r="AJ55" s="76">
        <v>189</v>
      </c>
      <c r="AK55" s="76" t="s">
        <v>1122</v>
      </c>
      <c r="AL55" s="76">
        <v>-5.3</v>
      </c>
      <c r="AM55" s="76">
        <v>35.6</v>
      </c>
      <c r="AN55" s="128">
        <v>-33.1</v>
      </c>
    </row>
    <row r="56" s="13" customFormat="1" customHeight="1" spans="1:40">
      <c r="A56" s="74"/>
      <c r="B56" s="53">
        <v>5</v>
      </c>
      <c r="C56" s="50" t="s">
        <v>1123</v>
      </c>
      <c r="D56" s="51" t="s">
        <v>1124</v>
      </c>
      <c r="E56" s="76" t="s">
        <v>1125</v>
      </c>
      <c r="F56" s="76" t="s">
        <v>1126</v>
      </c>
      <c r="G56" s="76">
        <v>332.7</v>
      </c>
      <c r="H56" s="76" t="s">
        <v>699</v>
      </c>
      <c r="I56" s="76">
        <v>5.3</v>
      </c>
      <c r="J56" s="76">
        <v>-21.5</v>
      </c>
      <c r="K56" s="76">
        <v>-15.6</v>
      </c>
      <c r="L56" s="76">
        <v>-24.4</v>
      </c>
      <c r="M56" s="76">
        <v>71</v>
      </c>
      <c r="N56" s="76">
        <v>30.8</v>
      </c>
      <c r="O56" s="76">
        <v>23.6</v>
      </c>
      <c r="P56" s="76">
        <v>27.3</v>
      </c>
      <c r="Q56" s="76">
        <v>61</v>
      </c>
      <c r="R56" s="76">
        <v>25.4</v>
      </c>
      <c r="S56" s="76">
        <v>1.2</v>
      </c>
      <c r="T56" s="76" t="s">
        <v>732</v>
      </c>
      <c r="U56" s="76" t="s">
        <v>1127</v>
      </c>
      <c r="V56" s="76">
        <v>1.6</v>
      </c>
      <c r="W56" s="76">
        <v>0.8</v>
      </c>
      <c r="X56" s="76" t="s">
        <v>840</v>
      </c>
      <c r="Y56" s="76" t="s">
        <v>1128</v>
      </c>
      <c r="Z56" s="76">
        <v>1.6</v>
      </c>
      <c r="AA56" s="76" t="s">
        <v>840</v>
      </c>
      <c r="AB56" s="76" t="s">
        <v>1129</v>
      </c>
      <c r="AC56" s="76">
        <v>55</v>
      </c>
      <c r="AD56" s="76">
        <v>136</v>
      </c>
      <c r="AE56" s="76">
        <v>983.9</v>
      </c>
      <c r="AF56" s="76">
        <v>969.1</v>
      </c>
      <c r="AG56" s="76">
        <v>170</v>
      </c>
      <c r="AH56" s="76" t="s">
        <v>1121</v>
      </c>
      <c r="AI56" s="76">
        <v>-7.2</v>
      </c>
      <c r="AJ56" s="76">
        <v>191</v>
      </c>
      <c r="AK56" s="76" t="s">
        <v>1108</v>
      </c>
      <c r="AL56" s="76">
        <v>-5.7</v>
      </c>
      <c r="AM56" s="76">
        <v>37.9</v>
      </c>
      <c r="AN56" s="128">
        <v>-33.8</v>
      </c>
    </row>
    <row r="57" s="13" customFormat="1" customHeight="1" spans="1:40">
      <c r="A57" s="74"/>
      <c r="B57" s="53">
        <v>6</v>
      </c>
      <c r="C57" s="50" t="s">
        <v>1130</v>
      </c>
      <c r="D57" s="51" t="s">
        <v>1131</v>
      </c>
      <c r="E57" s="76" t="s">
        <v>1132</v>
      </c>
      <c r="F57" s="76" t="s">
        <v>1133</v>
      </c>
      <c r="G57" s="76">
        <v>146.3</v>
      </c>
      <c r="H57" s="76" t="s">
        <v>699</v>
      </c>
      <c r="I57" s="76">
        <v>5.4</v>
      </c>
      <c r="J57" s="76">
        <v>-21.6</v>
      </c>
      <c r="K57" s="76">
        <v>-16.1</v>
      </c>
      <c r="L57" s="76">
        <v>-24.5</v>
      </c>
      <c r="M57" s="76">
        <v>64</v>
      </c>
      <c r="N57" s="76">
        <v>31.8</v>
      </c>
      <c r="O57" s="76">
        <v>24.2</v>
      </c>
      <c r="P57" s="76">
        <v>27.6</v>
      </c>
      <c r="Q57" s="76">
        <v>59</v>
      </c>
      <c r="R57" s="76">
        <v>27.3</v>
      </c>
      <c r="S57" s="76">
        <v>3</v>
      </c>
      <c r="T57" s="76" t="s">
        <v>948</v>
      </c>
      <c r="U57" s="76">
        <v>14</v>
      </c>
      <c r="V57" s="76">
        <v>3.8</v>
      </c>
      <c r="W57" s="76">
        <v>2.9</v>
      </c>
      <c r="X57" s="76" t="s">
        <v>1134</v>
      </c>
      <c r="Y57" s="76">
        <v>12</v>
      </c>
      <c r="Z57" s="76">
        <v>3.2</v>
      </c>
      <c r="AA57" s="76" t="s">
        <v>948</v>
      </c>
      <c r="AB57" s="76">
        <v>11</v>
      </c>
      <c r="AC57" s="76">
        <v>67</v>
      </c>
      <c r="AD57" s="76">
        <v>220</v>
      </c>
      <c r="AE57" s="76">
        <v>1005.5</v>
      </c>
      <c r="AF57" s="76">
        <v>987.9</v>
      </c>
      <c r="AG57" s="76">
        <v>170</v>
      </c>
      <c r="AH57" s="76" t="s">
        <v>1135</v>
      </c>
      <c r="AI57" s="76">
        <v>-8.4</v>
      </c>
      <c r="AJ57" s="76">
        <v>190</v>
      </c>
      <c r="AK57" s="76" t="s">
        <v>1136</v>
      </c>
      <c r="AL57" s="76">
        <v>-6.9</v>
      </c>
      <c r="AM57" s="76">
        <v>38.5</v>
      </c>
      <c r="AN57" s="128">
        <v>-34.8</v>
      </c>
    </row>
    <row r="58" s="13" customFormat="1" customHeight="1" spans="1:40">
      <c r="A58" s="74"/>
      <c r="B58" s="53">
        <v>7</v>
      </c>
      <c r="C58" s="50" t="s">
        <v>1137</v>
      </c>
      <c r="D58" s="51" t="s">
        <v>1138</v>
      </c>
      <c r="E58" s="76" t="s">
        <v>1139</v>
      </c>
      <c r="F58" s="76" t="s">
        <v>1140</v>
      </c>
      <c r="G58" s="76">
        <v>155.2</v>
      </c>
      <c r="H58" s="76" t="s">
        <v>699</v>
      </c>
      <c r="I58" s="76">
        <v>5</v>
      </c>
      <c r="J58" s="76">
        <v>-21.7</v>
      </c>
      <c r="K58" s="76">
        <v>-16.4</v>
      </c>
      <c r="L58" s="76">
        <v>-25.3</v>
      </c>
      <c r="M58" s="76">
        <v>57</v>
      </c>
      <c r="N58" s="76">
        <v>31.8</v>
      </c>
      <c r="O58" s="76">
        <v>23.9</v>
      </c>
      <c r="P58" s="76">
        <v>27.5</v>
      </c>
      <c r="Q58" s="76">
        <v>58</v>
      </c>
      <c r="R58" s="76">
        <v>26.9</v>
      </c>
      <c r="S58" s="76">
        <v>2.9</v>
      </c>
      <c r="T58" s="76" t="s">
        <v>782</v>
      </c>
      <c r="U58" s="76" t="s">
        <v>1141</v>
      </c>
      <c r="V58" s="76">
        <v>3.8</v>
      </c>
      <c r="W58" s="76">
        <v>3</v>
      </c>
      <c r="X58" s="76" t="s">
        <v>796</v>
      </c>
      <c r="Y58" s="76" t="s">
        <v>1142</v>
      </c>
      <c r="Z58" s="76">
        <v>3.4</v>
      </c>
      <c r="AA58" s="76" t="s">
        <v>840</v>
      </c>
      <c r="AB58" s="76" t="s">
        <v>1143</v>
      </c>
      <c r="AC58" s="76">
        <v>73</v>
      </c>
      <c r="AD58" s="76">
        <v>750</v>
      </c>
      <c r="AE58" s="76">
        <v>1004.6</v>
      </c>
      <c r="AF58" s="76">
        <v>986.9</v>
      </c>
      <c r="AG58" s="76">
        <v>172</v>
      </c>
      <c r="AH58" s="76" t="s">
        <v>1107</v>
      </c>
      <c r="AI58" s="76">
        <v>-8.6</v>
      </c>
      <c r="AJ58" s="76">
        <v>191</v>
      </c>
      <c r="AK58" s="76" t="s">
        <v>1144</v>
      </c>
      <c r="AL58" s="76">
        <v>-7.1</v>
      </c>
      <c r="AM58" s="76">
        <v>38.6</v>
      </c>
      <c r="AN58" s="128">
        <v>-38.1</v>
      </c>
    </row>
    <row r="59" s="18" customFormat="1" customHeight="1" spans="1:40">
      <c r="A59" s="56"/>
      <c r="B59" s="91">
        <v>8</v>
      </c>
      <c r="C59" s="92" t="s">
        <v>1145</v>
      </c>
      <c r="D59" s="93" t="s">
        <v>1146</v>
      </c>
      <c r="E59" s="93" t="s">
        <v>1147</v>
      </c>
      <c r="F59" s="93" t="s">
        <v>1148</v>
      </c>
      <c r="G59" s="93">
        <v>176.8</v>
      </c>
      <c r="H59" s="93" t="s">
        <v>699</v>
      </c>
      <c r="I59" s="93">
        <v>5.4</v>
      </c>
      <c r="J59" s="93">
        <v>-18.4</v>
      </c>
      <c r="K59" s="93">
        <v>-13.6</v>
      </c>
      <c r="L59" s="93">
        <v>-21.3</v>
      </c>
      <c r="M59" s="93">
        <v>59</v>
      </c>
      <c r="N59" s="93">
        <v>31.3</v>
      </c>
      <c r="O59" s="93">
        <v>23.7</v>
      </c>
      <c r="P59" s="93">
        <v>26.7</v>
      </c>
      <c r="Q59" s="93">
        <v>63</v>
      </c>
      <c r="R59" s="93">
        <v>25.6</v>
      </c>
      <c r="S59" s="93">
        <v>2.1</v>
      </c>
      <c r="T59" s="93" t="s">
        <v>1149</v>
      </c>
      <c r="U59" s="93" t="s">
        <v>1150</v>
      </c>
      <c r="V59" s="93">
        <v>3.7</v>
      </c>
      <c r="W59" s="93">
        <v>2.6</v>
      </c>
      <c r="X59" s="93" t="s">
        <v>796</v>
      </c>
      <c r="Y59" s="93" t="s">
        <v>1151</v>
      </c>
      <c r="Z59" s="93">
        <v>5</v>
      </c>
      <c r="AA59" s="93" t="s">
        <v>796</v>
      </c>
      <c r="AB59" s="93" t="s">
        <v>1152</v>
      </c>
      <c r="AC59" s="93">
        <v>57</v>
      </c>
      <c r="AD59" s="93">
        <v>198</v>
      </c>
      <c r="AE59" s="93">
        <v>1000.7</v>
      </c>
      <c r="AF59" s="93">
        <v>986.8</v>
      </c>
      <c r="AG59" s="93">
        <v>171</v>
      </c>
      <c r="AH59" s="93" t="s">
        <v>1153</v>
      </c>
      <c r="AI59" s="93">
        <v>-6.6</v>
      </c>
      <c r="AJ59" s="93">
        <v>192</v>
      </c>
      <c r="AK59" s="93" t="s">
        <v>1154</v>
      </c>
      <c r="AL59" s="93">
        <v>-5.1</v>
      </c>
      <c r="AM59" s="93">
        <v>37.7</v>
      </c>
      <c r="AN59" s="133">
        <v>-32.7</v>
      </c>
    </row>
    <row r="60" s="14" customFormat="1" customHeight="1" spans="1:40">
      <c r="A60" s="59" t="s">
        <v>1155</v>
      </c>
      <c r="B60" s="78">
        <v>1</v>
      </c>
      <c r="C60" s="79" t="s">
        <v>1156</v>
      </c>
      <c r="D60" s="78" t="s">
        <v>1157</v>
      </c>
      <c r="E60" s="78" t="s">
        <v>1158</v>
      </c>
      <c r="F60" s="78" t="s">
        <v>1159</v>
      </c>
      <c r="G60" s="78">
        <v>142.3</v>
      </c>
      <c r="H60" s="78" t="s">
        <v>699</v>
      </c>
      <c r="I60" s="78">
        <v>4.2</v>
      </c>
      <c r="J60" s="78">
        <v>-24.2</v>
      </c>
      <c r="K60" s="78">
        <v>-18.4</v>
      </c>
      <c r="L60" s="78">
        <v>-27.1</v>
      </c>
      <c r="M60" s="78">
        <v>73</v>
      </c>
      <c r="N60" s="78">
        <v>30.7</v>
      </c>
      <c r="O60" s="78">
        <v>23.9</v>
      </c>
      <c r="P60" s="78">
        <v>26.8</v>
      </c>
      <c r="Q60" s="78">
        <v>62</v>
      </c>
      <c r="R60" s="78">
        <v>26.3</v>
      </c>
      <c r="S60" s="78">
        <v>3.2</v>
      </c>
      <c r="T60" s="78" t="s">
        <v>948</v>
      </c>
      <c r="U60" s="78">
        <v>12</v>
      </c>
      <c r="V60" s="78">
        <v>3.9</v>
      </c>
      <c r="W60" s="78">
        <v>3.2</v>
      </c>
      <c r="X60" s="78" t="s">
        <v>805</v>
      </c>
      <c r="Y60" s="78">
        <v>14</v>
      </c>
      <c r="Z60" s="78">
        <v>3.7</v>
      </c>
      <c r="AA60" s="78" t="s">
        <v>948</v>
      </c>
      <c r="AB60" s="78">
        <v>12</v>
      </c>
      <c r="AC60" s="78">
        <v>56</v>
      </c>
      <c r="AD60" s="78">
        <v>205</v>
      </c>
      <c r="AE60" s="78">
        <v>1004.2</v>
      </c>
      <c r="AF60" s="78">
        <v>987.7</v>
      </c>
      <c r="AG60" s="78">
        <v>176</v>
      </c>
      <c r="AH60" s="78" t="s">
        <v>996</v>
      </c>
      <c r="AI60" s="78">
        <v>-9.4</v>
      </c>
      <c r="AJ60" s="78">
        <v>195</v>
      </c>
      <c r="AK60" s="78" t="s">
        <v>1160</v>
      </c>
      <c r="AL60" s="78">
        <v>-7.8</v>
      </c>
      <c r="AM60" s="78">
        <v>36.7</v>
      </c>
      <c r="AN60" s="129">
        <v>-37.7</v>
      </c>
    </row>
    <row r="61" s="2" customFormat="1" customHeight="1" spans="1:40">
      <c r="A61" s="62"/>
      <c r="B61" s="53">
        <v>2</v>
      </c>
      <c r="C61" s="54" t="s">
        <v>1161</v>
      </c>
      <c r="D61" s="53" t="s">
        <v>1162</v>
      </c>
      <c r="E61" s="75" t="s">
        <v>1163</v>
      </c>
      <c r="F61" s="75" t="s">
        <v>1164</v>
      </c>
      <c r="G61" s="75">
        <v>145.9</v>
      </c>
      <c r="H61" s="75" t="s">
        <v>699</v>
      </c>
      <c r="I61" s="75">
        <v>3.9</v>
      </c>
      <c r="J61" s="75">
        <v>-23.8</v>
      </c>
      <c r="K61" s="75">
        <v>-18.6</v>
      </c>
      <c r="L61" s="75">
        <v>-27.2</v>
      </c>
      <c r="M61" s="75">
        <v>67</v>
      </c>
      <c r="N61" s="75">
        <v>31.1</v>
      </c>
      <c r="O61" s="75">
        <v>23.5</v>
      </c>
      <c r="P61" s="75">
        <v>26.7</v>
      </c>
      <c r="Q61" s="75">
        <v>58</v>
      </c>
      <c r="R61" s="75">
        <v>26.7</v>
      </c>
      <c r="S61" s="75">
        <v>3</v>
      </c>
      <c r="T61" s="75" t="s">
        <v>948</v>
      </c>
      <c r="U61" s="75">
        <v>10</v>
      </c>
      <c r="V61" s="75">
        <v>3.8</v>
      </c>
      <c r="W61" s="75">
        <v>2.6</v>
      </c>
      <c r="X61" s="75" t="s">
        <v>723</v>
      </c>
      <c r="Y61" s="75">
        <v>13</v>
      </c>
      <c r="Z61" s="75">
        <v>3.1</v>
      </c>
      <c r="AA61" s="75" t="s">
        <v>723</v>
      </c>
      <c r="AB61" s="75">
        <v>10</v>
      </c>
      <c r="AC61" s="75">
        <v>68</v>
      </c>
      <c r="AD61" s="75">
        <v>209</v>
      </c>
      <c r="AE61" s="75">
        <v>1005</v>
      </c>
      <c r="AF61" s="75">
        <v>987.9</v>
      </c>
      <c r="AG61" s="75">
        <v>181</v>
      </c>
      <c r="AH61" s="75" t="s">
        <v>1165</v>
      </c>
      <c r="AI61" s="75">
        <v>-9.5</v>
      </c>
      <c r="AJ61" s="75">
        <v>198</v>
      </c>
      <c r="AK61" s="75" t="s">
        <v>1166</v>
      </c>
      <c r="AL61" s="75">
        <v>-8.1</v>
      </c>
      <c r="AM61" s="75">
        <v>40.1</v>
      </c>
      <c r="AN61" s="127">
        <v>-36.4</v>
      </c>
    </row>
    <row r="62" s="2" customFormat="1" customHeight="1" spans="1:40">
      <c r="A62" s="62"/>
      <c r="B62" s="53">
        <v>3</v>
      </c>
      <c r="C62" s="54" t="s">
        <v>1167</v>
      </c>
      <c r="D62" s="53" t="s">
        <v>1168</v>
      </c>
      <c r="E62" s="75" t="s">
        <v>1169</v>
      </c>
      <c r="F62" s="75" t="s">
        <v>1170</v>
      </c>
      <c r="G62" s="75">
        <v>238.3</v>
      </c>
      <c r="H62" s="75" t="s">
        <v>699</v>
      </c>
      <c r="I62" s="75">
        <v>4.2</v>
      </c>
      <c r="J62" s="75">
        <v>-21.5</v>
      </c>
      <c r="K62" s="75">
        <v>-16.4</v>
      </c>
      <c r="L62" s="75">
        <v>-24.4</v>
      </c>
      <c r="M62" s="75">
        <v>64</v>
      </c>
      <c r="N62" s="75">
        <v>30.5</v>
      </c>
      <c r="O62" s="75">
        <v>23.2</v>
      </c>
      <c r="P62" s="75">
        <v>26.3</v>
      </c>
      <c r="Q62" s="75">
        <v>61</v>
      </c>
      <c r="R62" s="75">
        <v>25.7</v>
      </c>
      <c r="S62" s="75">
        <v>2.3</v>
      </c>
      <c r="T62" s="75" t="s">
        <v>744</v>
      </c>
      <c r="U62" s="75" t="s">
        <v>1171</v>
      </c>
      <c r="V62" s="75">
        <v>3</v>
      </c>
      <c r="W62" s="75">
        <v>3.5</v>
      </c>
      <c r="X62" s="75" t="s">
        <v>1134</v>
      </c>
      <c r="Y62" s="75">
        <v>31</v>
      </c>
      <c r="Z62" s="75">
        <v>4.7</v>
      </c>
      <c r="AA62" s="75" t="s">
        <v>1134</v>
      </c>
      <c r="AB62" s="75">
        <v>20</v>
      </c>
      <c r="AC62" s="75">
        <v>63</v>
      </c>
      <c r="AD62" s="75">
        <v>238</v>
      </c>
      <c r="AE62" s="75">
        <v>991.9</v>
      </c>
      <c r="AF62" s="75">
        <v>979.7</v>
      </c>
      <c r="AG62" s="75">
        <v>179</v>
      </c>
      <c r="AH62" s="75" t="s">
        <v>1172</v>
      </c>
      <c r="AI62" s="75">
        <v>-8.3</v>
      </c>
      <c r="AJ62" s="75">
        <v>195</v>
      </c>
      <c r="AK62" s="75" t="s">
        <v>1173</v>
      </c>
      <c r="AL62" s="75">
        <v>-7</v>
      </c>
      <c r="AM62" s="75">
        <v>37.6</v>
      </c>
      <c r="AN62" s="127">
        <v>-32.5</v>
      </c>
    </row>
    <row r="63" s="2" customFormat="1" customHeight="1" spans="1:40">
      <c r="A63" s="62"/>
      <c r="B63" s="53">
        <v>4</v>
      </c>
      <c r="C63" s="54" t="s">
        <v>1174</v>
      </c>
      <c r="D63" s="53" t="s">
        <v>1175</v>
      </c>
      <c r="E63" s="75" t="s">
        <v>1176</v>
      </c>
      <c r="F63" s="75" t="s">
        <v>1177</v>
      </c>
      <c r="G63" s="75">
        <v>227.9</v>
      </c>
      <c r="H63" s="75" t="s">
        <v>699</v>
      </c>
      <c r="I63" s="75">
        <v>3.5</v>
      </c>
      <c r="J63" s="75">
        <v>-22.7</v>
      </c>
      <c r="K63" s="75">
        <v>-17.2</v>
      </c>
      <c r="L63" s="75">
        <v>-25.3</v>
      </c>
      <c r="M63" s="75">
        <v>63</v>
      </c>
      <c r="N63" s="75">
        <v>29.9</v>
      </c>
      <c r="O63" s="75">
        <v>22.7</v>
      </c>
      <c r="P63" s="75">
        <v>25.5</v>
      </c>
      <c r="Q63" s="75">
        <v>62</v>
      </c>
      <c r="R63" s="75">
        <v>25.6</v>
      </c>
      <c r="S63" s="75">
        <v>2.9</v>
      </c>
      <c r="T63" s="75" t="s">
        <v>742</v>
      </c>
      <c r="U63" s="75" t="s">
        <v>1178</v>
      </c>
      <c r="V63" s="75">
        <v>3.2</v>
      </c>
      <c r="W63" s="75">
        <v>3.1</v>
      </c>
      <c r="X63" s="75" t="s">
        <v>949</v>
      </c>
      <c r="Y63" s="75">
        <v>21</v>
      </c>
      <c r="Z63" s="75">
        <v>4.3</v>
      </c>
      <c r="AA63" s="75" t="s">
        <v>949</v>
      </c>
      <c r="AB63" s="75">
        <v>13</v>
      </c>
      <c r="AC63" s="75">
        <v>63</v>
      </c>
      <c r="AD63" s="75">
        <v>221</v>
      </c>
      <c r="AE63" s="75">
        <v>991.3</v>
      </c>
      <c r="AF63" s="75">
        <v>979.5</v>
      </c>
      <c r="AG63" s="75">
        <v>184</v>
      </c>
      <c r="AH63" s="75" t="s">
        <v>1179</v>
      </c>
      <c r="AI63" s="75">
        <v>-9</v>
      </c>
      <c r="AJ63" s="75">
        <v>206</v>
      </c>
      <c r="AK63" s="75" t="s">
        <v>1180</v>
      </c>
      <c r="AL63" s="75">
        <v>-7.3</v>
      </c>
      <c r="AM63" s="75">
        <v>37.7</v>
      </c>
      <c r="AN63" s="127">
        <v>-34.5</v>
      </c>
    </row>
    <row r="64" s="2" customFormat="1" customHeight="1" spans="1:40">
      <c r="A64" s="62"/>
      <c r="B64" s="94">
        <v>5</v>
      </c>
      <c r="C64" s="54" t="s">
        <v>1181</v>
      </c>
      <c r="D64" s="53" t="s">
        <v>1182</v>
      </c>
      <c r="E64" s="75" t="s">
        <v>1183</v>
      </c>
      <c r="F64" s="75" t="s">
        <v>1184</v>
      </c>
      <c r="G64" s="75">
        <v>240.9</v>
      </c>
      <c r="H64" s="75" t="s">
        <v>699</v>
      </c>
      <c r="I64" s="75">
        <v>1.2</v>
      </c>
      <c r="J64" s="75">
        <v>-28.3</v>
      </c>
      <c r="K64" s="75">
        <v>-22.5</v>
      </c>
      <c r="L64" s="75">
        <v>-31.3</v>
      </c>
      <c r="M64" s="75">
        <v>73</v>
      </c>
      <c r="N64" s="75">
        <v>29.8</v>
      </c>
      <c r="O64" s="75">
        <v>22.5</v>
      </c>
      <c r="P64" s="75">
        <v>25.7</v>
      </c>
      <c r="Q64" s="75">
        <v>60</v>
      </c>
      <c r="R64" s="75">
        <v>24</v>
      </c>
      <c r="S64" s="75">
        <v>2</v>
      </c>
      <c r="T64" s="75" t="s">
        <v>850</v>
      </c>
      <c r="U64" s="75" t="s">
        <v>714</v>
      </c>
      <c r="V64" s="75">
        <v>2</v>
      </c>
      <c r="W64" s="75">
        <v>1.8</v>
      </c>
      <c r="X64" s="75" t="s">
        <v>744</v>
      </c>
      <c r="Y64" s="75" t="s">
        <v>1185</v>
      </c>
      <c r="Z64" s="75">
        <v>3.2</v>
      </c>
      <c r="AA64" s="75" t="s">
        <v>744</v>
      </c>
      <c r="AB64" s="75" t="s">
        <v>1186</v>
      </c>
      <c r="AC64" s="75">
        <v>58</v>
      </c>
      <c r="AD64" s="75">
        <v>278</v>
      </c>
      <c r="AE64" s="75">
        <v>991.8</v>
      </c>
      <c r="AF64" s="75">
        <v>978.5</v>
      </c>
      <c r="AG64" s="75">
        <v>190</v>
      </c>
      <c r="AH64" s="75" t="s">
        <v>1187</v>
      </c>
      <c r="AI64" s="75">
        <v>-11.8</v>
      </c>
      <c r="AJ64" s="75">
        <v>212</v>
      </c>
      <c r="AK64" s="75" t="s">
        <v>1188</v>
      </c>
      <c r="AL64" s="75">
        <v>-9.9</v>
      </c>
      <c r="AM64" s="75">
        <v>36.3</v>
      </c>
      <c r="AN64" s="127">
        <v>-41.2</v>
      </c>
    </row>
    <row r="65" s="2" customFormat="1" customHeight="1" spans="1:40">
      <c r="A65" s="62"/>
      <c r="B65" s="53">
        <v>6</v>
      </c>
      <c r="C65" s="54" t="s">
        <v>1189</v>
      </c>
      <c r="D65" s="53" t="s">
        <v>1190</v>
      </c>
      <c r="E65" s="75" t="s">
        <v>1191</v>
      </c>
      <c r="F65" s="75" t="s">
        <v>1192</v>
      </c>
      <c r="G65" s="75">
        <v>81.2</v>
      </c>
      <c r="H65" s="75" t="s">
        <v>699</v>
      </c>
      <c r="I65" s="75">
        <v>3.6</v>
      </c>
      <c r="J65" s="75">
        <v>-24</v>
      </c>
      <c r="K65" s="75">
        <v>-18.5</v>
      </c>
      <c r="L65" s="75">
        <v>-27.4</v>
      </c>
      <c r="M65" s="75">
        <v>70</v>
      </c>
      <c r="N65" s="75">
        <v>30.8</v>
      </c>
      <c r="O65" s="75">
        <v>23.6</v>
      </c>
      <c r="P65" s="75">
        <v>26.6</v>
      </c>
      <c r="Q65" s="75">
        <v>61</v>
      </c>
      <c r="R65" s="75">
        <v>26</v>
      </c>
      <c r="S65" s="75">
        <v>2.8</v>
      </c>
      <c r="T65" s="75" t="s">
        <v>937</v>
      </c>
      <c r="U65" s="75" t="s">
        <v>1193</v>
      </c>
      <c r="V65" s="75">
        <v>3.7</v>
      </c>
      <c r="W65" s="75">
        <v>3.1</v>
      </c>
      <c r="X65" s="75" t="s">
        <v>940</v>
      </c>
      <c r="Y65" s="75" t="s">
        <v>1194</v>
      </c>
      <c r="Z65" s="75">
        <v>4.1</v>
      </c>
      <c r="AA65" s="75" t="s">
        <v>937</v>
      </c>
      <c r="AB65" s="75" t="s">
        <v>1195</v>
      </c>
      <c r="AC65" s="75">
        <v>57</v>
      </c>
      <c r="AD65" s="75">
        <v>220</v>
      </c>
      <c r="AE65" s="75">
        <v>1011.3</v>
      </c>
      <c r="AF65" s="75">
        <v>996.4</v>
      </c>
      <c r="AG65" s="75">
        <v>180</v>
      </c>
      <c r="AH65" s="75" t="s">
        <v>1076</v>
      </c>
      <c r="AI65" s="75">
        <v>-9.6</v>
      </c>
      <c r="AJ65" s="75">
        <v>198</v>
      </c>
      <c r="AK65" s="75" t="s">
        <v>1166</v>
      </c>
      <c r="AL65" s="75">
        <v>-8.1</v>
      </c>
      <c r="AM65" s="75">
        <v>38.1</v>
      </c>
      <c r="AN65" s="127">
        <v>-39.5</v>
      </c>
    </row>
    <row r="66" s="2" customFormat="1" customHeight="1" spans="1:40">
      <c r="A66" s="62"/>
      <c r="B66" s="53">
        <v>7</v>
      </c>
      <c r="C66" s="54" t="s">
        <v>1196</v>
      </c>
      <c r="D66" s="53" t="s">
        <v>1197</v>
      </c>
      <c r="E66" s="75" t="s">
        <v>1198</v>
      </c>
      <c r="F66" s="75" t="s">
        <v>1199</v>
      </c>
      <c r="G66" s="75">
        <v>241.4</v>
      </c>
      <c r="H66" s="75" t="s">
        <v>699</v>
      </c>
      <c r="I66" s="75">
        <v>4.3</v>
      </c>
      <c r="J66" s="75">
        <v>-22.4</v>
      </c>
      <c r="K66" s="75">
        <v>-17.3</v>
      </c>
      <c r="L66" s="75">
        <v>-25.8</v>
      </c>
      <c r="M66" s="75">
        <v>69</v>
      </c>
      <c r="N66" s="75">
        <v>31</v>
      </c>
      <c r="O66" s="75">
        <v>23.5</v>
      </c>
      <c r="P66" s="75">
        <v>26.9</v>
      </c>
      <c r="Q66" s="75">
        <v>59</v>
      </c>
      <c r="R66" s="75">
        <v>25.9</v>
      </c>
      <c r="S66" s="75">
        <v>2.1</v>
      </c>
      <c r="T66" s="75" t="s">
        <v>937</v>
      </c>
      <c r="U66" s="75" t="s">
        <v>1200</v>
      </c>
      <c r="V66" s="75">
        <v>2.6</v>
      </c>
      <c r="W66" s="75">
        <v>2.2</v>
      </c>
      <c r="X66" s="75" t="s">
        <v>937</v>
      </c>
      <c r="Y66" s="75" t="s">
        <v>1201</v>
      </c>
      <c r="Z66" s="75">
        <v>2.3</v>
      </c>
      <c r="AA66" s="75" t="s">
        <v>937</v>
      </c>
      <c r="AB66" s="75" t="s">
        <v>1202</v>
      </c>
      <c r="AC66" s="75">
        <v>56</v>
      </c>
      <c r="AD66" s="75">
        <v>191</v>
      </c>
      <c r="AE66" s="75">
        <v>992.2</v>
      </c>
      <c r="AF66" s="75">
        <v>978.9</v>
      </c>
      <c r="AG66" s="75">
        <v>177</v>
      </c>
      <c r="AH66" s="75" t="s">
        <v>1203</v>
      </c>
      <c r="AI66" s="75">
        <v>-8.6</v>
      </c>
      <c r="AJ66" s="75">
        <v>194</v>
      </c>
      <c r="AK66" s="75" t="s">
        <v>1204</v>
      </c>
      <c r="AL66" s="75">
        <v>-7.3</v>
      </c>
      <c r="AM66" s="75">
        <v>38.4</v>
      </c>
      <c r="AN66" s="127">
        <v>-35.1</v>
      </c>
    </row>
    <row r="67" s="13" customFormat="1" customHeight="1" spans="1:40">
      <c r="A67" s="62"/>
      <c r="B67" s="53">
        <v>8</v>
      </c>
      <c r="C67" s="54" t="s">
        <v>1205</v>
      </c>
      <c r="D67" s="53" t="s">
        <v>1206</v>
      </c>
      <c r="E67" s="76" t="s">
        <v>1207</v>
      </c>
      <c r="F67" s="76" t="s">
        <v>1208</v>
      </c>
      <c r="G67" s="76">
        <v>83</v>
      </c>
      <c r="H67" s="76" t="s">
        <v>699</v>
      </c>
      <c r="I67" s="76">
        <v>4.1</v>
      </c>
      <c r="J67" s="76">
        <v>-23.2</v>
      </c>
      <c r="K67" s="76">
        <v>-17.5</v>
      </c>
      <c r="L67" s="76">
        <v>-26.4</v>
      </c>
      <c r="M67" s="76">
        <v>65</v>
      </c>
      <c r="N67" s="76">
        <v>30.8</v>
      </c>
      <c r="O67" s="76">
        <v>23.4</v>
      </c>
      <c r="P67" s="76">
        <v>26.4</v>
      </c>
      <c r="Q67" s="76">
        <v>61</v>
      </c>
      <c r="R67" s="76">
        <v>26.1</v>
      </c>
      <c r="S67" s="76">
        <v>3.1</v>
      </c>
      <c r="T67" s="76" t="s">
        <v>948</v>
      </c>
      <c r="U67" s="76">
        <v>18</v>
      </c>
      <c r="V67" s="76">
        <v>3.5</v>
      </c>
      <c r="W67" s="76">
        <v>3.7</v>
      </c>
      <c r="X67" s="76" t="s">
        <v>854</v>
      </c>
      <c r="Y67" s="76" t="s">
        <v>1200</v>
      </c>
      <c r="Z67" s="76">
        <v>6.4</v>
      </c>
      <c r="AA67" s="76" t="s">
        <v>948</v>
      </c>
      <c r="AB67" s="76">
        <v>14</v>
      </c>
      <c r="AC67" s="76">
        <v>61</v>
      </c>
      <c r="AD67" s="76">
        <v>260</v>
      </c>
      <c r="AE67" s="76">
        <v>1010.5</v>
      </c>
      <c r="AF67" s="76">
        <v>996.7</v>
      </c>
      <c r="AG67" s="76">
        <v>179</v>
      </c>
      <c r="AH67" s="76" t="s">
        <v>1172</v>
      </c>
      <c r="AI67" s="76">
        <v>-8.9</v>
      </c>
      <c r="AJ67" s="76">
        <v>194</v>
      </c>
      <c r="AK67" s="76" t="s">
        <v>1209</v>
      </c>
      <c r="AL67" s="76">
        <v>-7.7</v>
      </c>
      <c r="AM67" s="76">
        <v>37.2</v>
      </c>
      <c r="AN67" s="128">
        <v>-37</v>
      </c>
    </row>
    <row r="68" s="2" customFormat="1" customHeight="1" spans="1:40">
      <c r="A68" s="62"/>
      <c r="B68" s="53">
        <v>9</v>
      </c>
      <c r="C68" s="54" t="s">
        <v>1210</v>
      </c>
      <c r="D68" s="53" t="s">
        <v>1211</v>
      </c>
      <c r="E68" s="75" t="s">
        <v>1212</v>
      </c>
      <c r="F68" s="75" t="s">
        <v>1213</v>
      </c>
      <c r="G68" s="75">
        <v>166.4</v>
      </c>
      <c r="H68" s="75" t="s">
        <v>699</v>
      </c>
      <c r="I68" s="75">
        <v>0.4</v>
      </c>
      <c r="J68" s="75">
        <v>-29.5</v>
      </c>
      <c r="K68" s="75">
        <v>-23.2</v>
      </c>
      <c r="L68" s="75">
        <v>-33.2</v>
      </c>
      <c r="M68" s="75">
        <v>70</v>
      </c>
      <c r="N68" s="75">
        <v>29.4</v>
      </c>
      <c r="O68" s="75">
        <v>22.3</v>
      </c>
      <c r="P68" s="75">
        <v>25.1</v>
      </c>
      <c r="Q68" s="75">
        <v>62</v>
      </c>
      <c r="R68" s="75">
        <v>24.2</v>
      </c>
      <c r="S68" s="75">
        <v>2.6</v>
      </c>
      <c r="T68" s="75" t="s">
        <v>854</v>
      </c>
      <c r="U68" s="75" t="s">
        <v>1214</v>
      </c>
      <c r="V68" s="75">
        <v>2.8</v>
      </c>
      <c r="W68" s="75">
        <v>2.8</v>
      </c>
      <c r="X68" s="75" t="s">
        <v>723</v>
      </c>
      <c r="Y68" s="75">
        <v>41</v>
      </c>
      <c r="Z68" s="75">
        <v>3.4</v>
      </c>
      <c r="AA68" s="75" t="s">
        <v>723</v>
      </c>
      <c r="AB68" s="75">
        <v>27</v>
      </c>
      <c r="AC68" s="75">
        <v>69</v>
      </c>
      <c r="AD68" s="75">
        <v>263</v>
      </c>
      <c r="AE68" s="75">
        <v>1000.6</v>
      </c>
      <c r="AF68" s="75">
        <v>986.2</v>
      </c>
      <c r="AG68" s="75">
        <v>197</v>
      </c>
      <c r="AH68" s="75" t="s">
        <v>1215</v>
      </c>
      <c r="AI68" s="75">
        <v>-12.5</v>
      </c>
      <c r="AJ68" s="75">
        <v>219</v>
      </c>
      <c r="AK68" s="75" t="s">
        <v>1216</v>
      </c>
      <c r="AL68" s="75">
        <v>-10.6</v>
      </c>
      <c r="AM68" s="75">
        <v>37.2</v>
      </c>
      <c r="AN68" s="127">
        <v>-44.5</v>
      </c>
    </row>
    <row r="69" s="2" customFormat="1" customHeight="1" spans="1:40">
      <c r="A69" s="62"/>
      <c r="B69" s="53">
        <v>10</v>
      </c>
      <c r="C69" s="134" t="s">
        <v>1217</v>
      </c>
      <c r="D69" s="53" t="s">
        <v>1218</v>
      </c>
      <c r="E69" s="75" t="s">
        <v>1219</v>
      </c>
      <c r="F69" s="75" t="s">
        <v>1220</v>
      </c>
      <c r="G69" s="75">
        <v>179.6</v>
      </c>
      <c r="H69" s="75" t="s">
        <v>699</v>
      </c>
      <c r="I69" s="75">
        <v>2.8</v>
      </c>
      <c r="J69" s="75">
        <v>-26.7</v>
      </c>
      <c r="K69" s="75">
        <v>-20.9</v>
      </c>
      <c r="L69" s="75">
        <v>-30.3</v>
      </c>
      <c r="M69" s="75">
        <v>76</v>
      </c>
      <c r="N69" s="75">
        <v>30.1</v>
      </c>
      <c r="O69" s="75">
        <v>23.4</v>
      </c>
      <c r="P69" s="75">
        <v>26.2</v>
      </c>
      <c r="Q69" s="75">
        <v>63</v>
      </c>
      <c r="R69" s="75">
        <v>25.6</v>
      </c>
      <c r="S69" s="75">
        <v>3.5</v>
      </c>
      <c r="T69" s="75" t="s">
        <v>722</v>
      </c>
      <c r="U69" s="75">
        <v>11</v>
      </c>
      <c r="V69" s="75">
        <v>3.6</v>
      </c>
      <c r="W69" s="75">
        <v>3.2</v>
      </c>
      <c r="X69" s="75" t="s">
        <v>723</v>
      </c>
      <c r="Y69" s="75">
        <v>9</v>
      </c>
      <c r="Z69" s="75">
        <v>3.3</v>
      </c>
      <c r="AA69" s="75" t="s">
        <v>948</v>
      </c>
      <c r="AB69" s="75">
        <v>10</v>
      </c>
      <c r="AC69" s="75">
        <v>66</v>
      </c>
      <c r="AD69" s="75">
        <v>715</v>
      </c>
      <c r="AE69" s="75">
        <v>1000.4</v>
      </c>
      <c r="AF69" s="75">
        <v>984.9</v>
      </c>
      <c r="AG69" s="75">
        <v>184</v>
      </c>
      <c r="AH69" s="75" t="s">
        <v>950</v>
      </c>
      <c r="AI69" s="75">
        <v>-10.8</v>
      </c>
      <c r="AJ69" s="75">
        <v>206</v>
      </c>
      <c r="AK69" s="75" t="s">
        <v>988</v>
      </c>
      <c r="AL69" s="75">
        <v>-8.9</v>
      </c>
      <c r="AM69" s="75">
        <v>38.3</v>
      </c>
      <c r="AN69" s="127">
        <v>-41.8</v>
      </c>
    </row>
    <row r="70" s="2" customFormat="1" customHeight="1" spans="1:40">
      <c r="A70" s="62"/>
      <c r="B70" s="94">
        <v>11</v>
      </c>
      <c r="C70" s="135" t="s">
        <v>1221</v>
      </c>
      <c r="D70" s="53" t="s">
        <v>1222</v>
      </c>
      <c r="E70" s="75" t="s">
        <v>1223</v>
      </c>
      <c r="F70" s="75" t="s">
        <v>1224</v>
      </c>
      <c r="G70" s="75">
        <v>433</v>
      </c>
      <c r="H70" s="75" t="s">
        <v>699</v>
      </c>
      <c r="I70" s="75">
        <v>-4.3</v>
      </c>
      <c r="J70" s="75">
        <v>-37.5</v>
      </c>
      <c r="K70" s="75">
        <v>-29.6</v>
      </c>
      <c r="L70" s="75">
        <v>-41</v>
      </c>
      <c r="M70" s="75">
        <v>73</v>
      </c>
      <c r="N70" s="75">
        <v>29.1</v>
      </c>
      <c r="O70" s="75">
        <v>20.8</v>
      </c>
      <c r="P70" s="75">
        <v>24.4</v>
      </c>
      <c r="Q70" s="75">
        <v>57</v>
      </c>
      <c r="R70" s="75">
        <v>21.6</v>
      </c>
      <c r="S70" s="75">
        <v>1.9</v>
      </c>
      <c r="T70" s="75" t="s">
        <v>1225</v>
      </c>
      <c r="U70" s="75" t="s">
        <v>1226</v>
      </c>
      <c r="V70" s="75">
        <v>2.9</v>
      </c>
      <c r="W70" s="75">
        <v>1.3</v>
      </c>
      <c r="X70" s="75" t="s">
        <v>702</v>
      </c>
      <c r="Y70" s="75" t="s">
        <v>1227</v>
      </c>
      <c r="Z70" s="75">
        <v>3</v>
      </c>
      <c r="AA70" s="75" t="s">
        <v>784</v>
      </c>
      <c r="AB70" s="75" t="s">
        <v>1228</v>
      </c>
      <c r="AC70" s="75">
        <v>60</v>
      </c>
      <c r="AD70" s="75" t="s">
        <v>25</v>
      </c>
      <c r="AE70" s="75">
        <v>984.1</v>
      </c>
      <c r="AF70" s="75">
        <v>969.4</v>
      </c>
      <c r="AG70" s="75">
        <v>224</v>
      </c>
      <c r="AH70" s="75" t="s">
        <v>1229</v>
      </c>
      <c r="AI70" s="75">
        <v>-16.1</v>
      </c>
      <c r="AJ70" s="75">
        <v>244</v>
      </c>
      <c r="AK70" s="75" t="s">
        <v>1230</v>
      </c>
      <c r="AL70" s="75">
        <v>-14.2</v>
      </c>
      <c r="AM70" s="75">
        <v>38</v>
      </c>
      <c r="AN70" s="127">
        <v>-49.6</v>
      </c>
    </row>
    <row r="71" s="15" customFormat="1" customHeight="1" spans="1:40">
      <c r="A71" s="82"/>
      <c r="B71" s="85">
        <v>12</v>
      </c>
      <c r="C71" s="136"/>
      <c r="D71" s="85" t="s">
        <v>1231</v>
      </c>
      <c r="E71" s="85" t="s">
        <v>1232</v>
      </c>
      <c r="F71" s="85" t="s">
        <v>1233</v>
      </c>
      <c r="G71" s="85">
        <v>371.7</v>
      </c>
      <c r="H71" s="85" t="s">
        <v>699</v>
      </c>
      <c r="I71" s="85">
        <v>-0.8</v>
      </c>
      <c r="J71" s="85">
        <v>-29.7</v>
      </c>
      <c r="K71" s="85">
        <v>-23.3</v>
      </c>
      <c r="L71" s="85">
        <v>-32.9</v>
      </c>
      <c r="M71" s="85">
        <v>72</v>
      </c>
      <c r="N71" s="85">
        <v>28.9</v>
      </c>
      <c r="O71" s="85">
        <v>21.2</v>
      </c>
      <c r="P71" s="85">
        <v>24.2</v>
      </c>
      <c r="Q71" s="85">
        <v>61</v>
      </c>
      <c r="R71" s="85">
        <v>22.2</v>
      </c>
      <c r="S71" s="85">
        <v>2.2</v>
      </c>
      <c r="T71" s="85" t="s">
        <v>1225</v>
      </c>
      <c r="U71" s="85" t="s">
        <v>1234</v>
      </c>
      <c r="V71" s="85">
        <v>2.6</v>
      </c>
      <c r="W71" s="85">
        <v>1.6</v>
      </c>
      <c r="X71" s="85" t="s">
        <v>784</v>
      </c>
      <c r="Y71" s="85" t="s">
        <v>1235</v>
      </c>
      <c r="Z71" s="85">
        <v>3.4</v>
      </c>
      <c r="AA71" s="85" t="s">
        <v>784</v>
      </c>
      <c r="AB71" s="85" t="s">
        <v>1236</v>
      </c>
      <c r="AC71" s="85">
        <v>65</v>
      </c>
      <c r="AD71" s="85">
        <v>288</v>
      </c>
      <c r="AE71" s="85">
        <v>974.9</v>
      </c>
      <c r="AF71" s="85">
        <v>962.7</v>
      </c>
      <c r="AG71" s="85">
        <v>208</v>
      </c>
      <c r="AH71" s="85" t="s">
        <v>1237</v>
      </c>
      <c r="AI71" s="85">
        <v>-12.4</v>
      </c>
      <c r="AJ71" s="85">
        <v>227</v>
      </c>
      <c r="AK71" s="85" t="s">
        <v>970</v>
      </c>
      <c r="AL71" s="85">
        <v>-10.8</v>
      </c>
      <c r="AM71" s="85">
        <v>37.2</v>
      </c>
      <c r="AN71" s="130">
        <v>-45.4</v>
      </c>
    </row>
    <row r="72" s="12" customFormat="1" ht="57.75" customHeight="1" spans="1:40">
      <c r="A72" s="137" t="s">
        <v>1238</v>
      </c>
      <c r="B72" s="138">
        <v>1</v>
      </c>
      <c r="C72" s="73" t="s">
        <v>1238</v>
      </c>
      <c r="D72" s="72" t="s">
        <v>1239</v>
      </c>
      <c r="E72" s="72" t="s">
        <v>1240</v>
      </c>
      <c r="F72" s="72" t="s">
        <v>1241</v>
      </c>
      <c r="G72" s="72">
        <v>2.6</v>
      </c>
      <c r="H72" s="72" t="s">
        <v>1242</v>
      </c>
      <c r="I72" s="72">
        <v>16.1</v>
      </c>
      <c r="J72" s="72">
        <v>-0.3</v>
      </c>
      <c r="K72" s="72">
        <v>4.2</v>
      </c>
      <c r="L72" s="72">
        <v>-2.2</v>
      </c>
      <c r="M72" s="72">
        <v>75</v>
      </c>
      <c r="N72" s="72">
        <v>34.4</v>
      </c>
      <c r="O72" s="72">
        <v>27.9</v>
      </c>
      <c r="P72" s="72">
        <v>31.2</v>
      </c>
      <c r="Q72" s="72">
        <v>69</v>
      </c>
      <c r="R72" s="72">
        <v>30.8</v>
      </c>
      <c r="S72" s="72">
        <v>3.1</v>
      </c>
      <c r="T72" s="72" t="s">
        <v>1243</v>
      </c>
      <c r="U72" s="72">
        <v>14</v>
      </c>
      <c r="V72" s="72">
        <v>3</v>
      </c>
      <c r="W72" s="72">
        <v>2.6</v>
      </c>
      <c r="X72" s="72" t="s">
        <v>949</v>
      </c>
      <c r="Y72" s="72">
        <v>14</v>
      </c>
      <c r="Z72" s="72">
        <v>3</v>
      </c>
      <c r="AA72" s="72" t="s">
        <v>1243</v>
      </c>
      <c r="AB72" s="72">
        <v>10</v>
      </c>
      <c r="AC72" s="72">
        <v>40</v>
      </c>
      <c r="AD72" s="72">
        <v>8</v>
      </c>
      <c r="AE72" s="72">
        <v>1025.4</v>
      </c>
      <c r="AF72" s="72">
        <v>1005.4</v>
      </c>
      <c r="AG72" s="72">
        <v>42</v>
      </c>
      <c r="AH72" s="72" t="s">
        <v>1244</v>
      </c>
      <c r="AI72" s="72">
        <v>4.1</v>
      </c>
      <c r="AJ72" s="72">
        <v>93</v>
      </c>
      <c r="AK72" s="72" t="s">
        <v>1245</v>
      </c>
      <c r="AL72" s="72">
        <v>5.2</v>
      </c>
      <c r="AM72" s="72">
        <v>39.4</v>
      </c>
      <c r="AN72" s="126">
        <v>-10.1</v>
      </c>
    </row>
    <row r="73" s="17" customFormat="1" customHeight="1" spans="1:40">
      <c r="A73" s="71" t="s">
        <v>1246</v>
      </c>
      <c r="B73" s="89">
        <v>1</v>
      </c>
      <c r="C73" s="90" t="s">
        <v>1247</v>
      </c>
      <c r="D73" s="89" t="s">
        <v>1248</v>
      </c>
      <c r="E73" s="89" t="s">
        <v>1249</v>
      </c>
      <c r="F73" s="89" t="s">
        <v>1250</v>
      </c>
      <c r="G73" s="139">
        <v>8.9</v>
      </c>
      <c r="H73" s="139" t="s">
        <v>699</v>
      </c>
      <c r="I73" s="89">
        <v>25.5</v>
      </c>
      <c r="J73" s="89">
        <v>-1.8</v>
      </c>
      <c r="K73" s="89">
        <v>2.4</v>
      </c>
      <c r="L73" s="89">
        <v>-4.1</v>
      </c>
      <c r="M73" s="89">
        <v>76</v>
      </c>
      <c r="N73" s="89">
        <v>34.8</v>
      </c>
      <c r="O73" s="89">
        <v>28.1</v>
      </c>
      <c r="P73" s="89">
        <v>31.2</v>
      </c>
      <c r="Q73" s="89">
        <v>69</v>
      </c>
      <c r="R73" s="89">
        <v>31.2</v>
      </c>
      <c r="S73" s="89">
        <v>2.6</v>
      </c>
      <c r="T73" s="89" t="s">
        <v>863</v>
      </c>
      <c r="U73" s="89" t="s">
        <v>1251</v>
      </c>
      <c r="V73" s="89">
        <v>3</v>
      </c>
      <c r="W73" s="89">
        <v>2.4</v>
      </c>
      <c r="X73" s="89" t="s">
        <v>1252</v>
      </c>
      <c r="Y73" s="89" t="s">
        <v>1092</v>
      </c>
      <c r="Z73" s="89">
        <v>3.5</v>
      </c>
      <c r="AA73" s="89" t="s">
        <v>1149</v>
      </c>
      <c r="AB73" s="89" t="s">
        <v>1253</v>
      </c>
      <c r="AC73" s="89">
        <v>43</v>
      </c>
      <c r="AD73" s="89">
        <v>9</v>
      </c>
      <c r="AE73" s="89">
        <v>1025.5</v>
      </c>
      <c r="AF73" s="89">
        <v>1004.3</v>
      </c>
      <c r="AG73" s="89">
        <v>77</v>
      </c>
      <c r="AH73" s="89" t="s">
        <v>1254</v>
      </c>
      <c r="AI73" s="89">
        <v>3.2</v>
      </c>
      <c r="AJ73" s="89">
        <v>109</v>
      </c>
      <c r="AK73" s="89" t="s">
        <v>1255</v>
      </c>
      <c r="AL73" s="89">
        <v>4.2</v>
      </c>
      <c r="AM73" s="89">
        <v>39.7</v>
      </c>
      <c r="AN73" s="132">
        <v>-13.1</v>
      </c>
    </row>
    <row r="74" s="2" customFormat="1" customHeight="1" spans="1:40">
      <c r="A74" s="74"/>
      <c r="B74" s="53">
        <v>2</v>
      </c>
      <c r="C74" s="54" t="s">
        <v>1256</v>
      </c>
      <c r="D74" s="53" t="s">
        <v>1257</v>
      </c>
      <c r="E74" s="75" t="s">
        <v>1258</v>
      </c>
      <c r="F74" s="75" t="s">
        <v>1259</v>
      </c>
      <c r="G74" s="86">
        <v>41</v>
      </c>
      <c r="H74" s="86" t="s">
        <v>699</v>
      </c>
      <c r="I74" s="75">
        <v>14.5</v>
      </c>
      <c r="J74" s="75">
        <v>-3.6</v>
      </c>
      <c r="K74" s="75">
        <v>0.4</v>
      </c>
      <c r="L74" s="75">
        <v>-5.9</v>
      </c>
      <c r="M74" s="75">
        <v>66</v>
      </c>
      <c r="N74" s="75">
        <v>34.3</v>
      </c>
      <c r="O74" s="75">
        <v>27.6</v>
      </c>
      <c r="P74" s="75">
        <v>30.5</v>
      </c>
      <c r="Q74" s="75">
        <v>67</v>
      </c>
      <c r="R74" s="75">
        <v>30.5</v>
      </c>
      <c r="S74" s="75">
        <v>2.6</v>
      </c>
      <c r="T74" s="75" t="s">
        <v>742</v>
      </c>
      <c r="U74" s="75" t="s">
        <v>822</v>
      </c>
      <c r="V74" s="75">
        <v>3.5</v>
      </c>
      <c r="W74" s="75">
        <v>2.3</v>
      </c>
      <c r="X74" s="75" t="s">
        <v>1149</v>
      </c>
      <c r="Y74" s="75" t="s">
        <v>1260</v>
      </c>
      <c r="Z74" s="75">
        <v>3</v>
      </c>
      <c r="AA74" s="75" t="s">
        <v>1149</v>
      </c>
      <c r="AB74" s="75" t="s">
        <v>1193</v>
      </c>
      <c r="AC74" s="75">
        <v>48</v>
      </c>
      <c r="AD74" s="75">
        <v>21</v>
      </c>
      <c r="AE74" s="75">
        <v>1022.1</v>
      </c>
      <c r="AF74" s="75">
        <v>1000.8</v>
      </c>
      <c r="AG74" s="75">
        <v>97</v>
      </c>
      <c r="AH74" s="75" t="s">
        <v>1261</v>
      </c>
      <c r="AI74" s="75">
        <v>2</v>
      </c>
      <c r="AJ74" s="75">
        <v>124</v>
      </c>
      <c r="AK74" s="75" t="s">
        <v>1262</v>
      </c>
      <c r="AL74" s="75">
        <v>3</v>
      </c>
      <c r="AM74" s="75">
        <v>40.6</v>
      </c>
      <c r="AN74" s="127">
        <v>-15.8</v>
      </c>
    </row>
    <row r="75" s="2" customFormat="1" customHeight="1" spans="1:40">
      <c r="A75" s="74"/>
      <c r="B75" s="53">
        <v>3</v>
      </c>
      <c r="C75" s="54" t="s">
        <v>1263</v>
      </c>
      <c r="D75" s="53" t="s">
        <v>1264</v>
      </c>
      <c r="E75" s="75" t="s">
        <v>1265</v>
      </c>
      <c r="F75" s="75" t="s">
        <v>1266</v>
      </c>
      <c r="G75" s="86">
        <v>6.1</v>
      </c>
      <c r="H75" s="86" t="s">
        <v>699</v>
      </c>
      <c r="I75" s="75">
        <v>15.3</v>
      </c>
      <c r="J75" s="75">
        <v>-1</v>
      </c>
      <c r="K75" s="75">
        <v>3.1</v>
      </c>
      <c r="L75" s="75">
        <v>-3</v>
      </c>
      <c r="M75" s="75">
        <v>75</v>
      </c>
      <c r="N75" s="75">
        <v>33.5</v>
      </c>
      <c r="O75" s="75">
        <v>28.1</v>
      </c>
      <c r="P75" s="75">
        <v>30.5</v>
      </c>
      <c r="Q75" s="75">
        <v>72</v>
      </c>
      <c r="R75" s="75">
        <v>30.3</v>
      </c>
      <c r="S75" s="75">
        <v>3</v>
      </c>
      <c r="T75" s="75" t="s">
        <v>1243</v>
      </c>
      <c r="U75" s="75">
        <v>13</v>
      </c>
      <c r="V75" s="75">
        <v>2.9</v>
      </c>
      <c r="W75" s="75">
        <v>3</v>
      </c>
      <c r="X75" s="75" t="s">
        <v>775</v>
      </c>
      <c r="Y75" s="75">
        <v>12</v>
      </c>
      <c r="Z75" s="75">
        <v>3.5</v>
      </c>
      <c r="AA75" s="75" t="s">
        <v>1039</v>
      </c>
      <c r="AB75" s="75">
        <v>10</v>
      </c>
      <c r="AC75" s="75">
        <v>45</v>
      </c>
      <c r="AD75" s="75">
        <v>12</v>
      </c>
      <c r="AE75" s="75">
        <v>1025.9</v>
      </c>
      <c r="AF75" s="75">
        <v>1000.5</v>
      </c>
      <c r="AG75" s="75">
        <v>57</v>
      </c>
      <c r="AH75" s="75" t="s">
        <v>1267</v>
      </c>
      <c r="AI75" s="75">
        <v>3.6</v>
      </c>
      <c r="AJ75" s="75">
        <v>110</v>
      </c>
      <c r="AK75" s="75" t="s">
        <v>1268</v>
      </c>
      <c r="AL75" s="75">
        <v>4.7</v>
      </c>
      <c r="AM75" s="75">
        <v>38.5</v>
      </c>
      <c r="AN75" s="127">
        <v>-9.6</v>
      </c>
    </row>
    <row r="76" s="2" customFormat="1" customHeight="1" spans="1:40">
      <c r="A76" s="74"/>
      <c r="B76" s="53">
        <v>4</v>
      </c>
      <c r="C76" s="54" t="s">
        <v>1269</v>
      </c>
      <c r="D76" s="53" t="s">
        <v>1270</v>
      </c>
      <c r="E76" s="75" t="s">
        <v>1271</v>
      </c>
      <c r="F76" s="75" t="s">
        <v>1272</v>
      </c>
      <c r="G76" s="75">
        <v>3.3</v>
      </c>
      <c r="H76" s="75" t="s">
        <v>699</v>
      </c>
      <c r="I76" s="75">
        <v>13.6</v>
      </c>
      <c r="J76" s="75">
        <v>-4.2</v>
      </c>
      <c r="K76" s="75">
        <v>-0.3</v>
      </c>
      <c r="L76" s="75">
        <v>-6.4</v>
      </c>
      <c r="M76" s="75">
        <v>67</v>
      </c>
      <c r="N76" s="75">
        <v>32.7</v>
      </c>
      <c r="O76" s="75">
        <v>27.8</v>
      </c>
      <c r="P76" s="75">
        <v>29.1</v>
      </c>
      <c r="Q76" s="75">
        <v>75</v>
      </c>
      <c r="R76" s="75">
        <v>29.5</v>
      </c>
      <c r="S76" s="75">
        <v>2.9</v>
      </c>
      <c r="T76" s="75" t="s">
        <v>1273</v>
      </c>
      <c r="U76" s="75">
        <v>12</v>
      </c>
      <c r="V76" s="75">
        <v>3.8</v>
      </c>
      <c r="W76" s="75">
        <v>2.6</v>
      </c>
      <c r="X76" s="75" t="s">
        <v>1021</v>
      </c>
      <c r="Y76" s="75">
        <v>11</v>
      </c>
      <c r="Z76" s="75">
        <v>2.9</v>
      </c>
      <c r="AA76" s="75" t="s">
        <v>1273</v>
      </c>
      <c r="AB76" s="75">
        <v>9</v>
      </c>
      <c r="AC76" s="75">
        <v>57</v>
      </c>
      <c r="AD76" s="75">
        <v>20</v>
      </c>
      <c r="AE76" s="75">
        <v>1026.3</v>
      </c>
      <c r="AF76" s="75">
        <v>1005.1</v>
      </c>
      <c r="AG76" s="75">
        <v>102</v>
      </c>
      <c r="AH76" s="75" t="s">
        <v>1274</v>
      </c>
      <c r="AI76" s="75">
        <v>1.4</v>
      </c>
      <c r="AJ76" s="75">
        <v>134</v>
      </c>
      <c r="AK76" s="75" t="s">
        <v>1275</v>
      </c>
      <c r="AL76" s="75">
        <v>2.6</v>
      </c>
      <c r="AM76" s="75">
        <v>38.7</v>
      </c>
      <c r="AN76" s="127">
        <v>-13.8</v>
      </c>
    </row>
    <row r="77" s="2" customFormat="1" customHeight="1" spans="1:40">
      <c r="A77" s="74"/>
      <c r="B77" s="94">
        <v>5</v>
      </c>
      <c r="C77" s="54" t="s">
        <v>1276</v>
      </c>
      <c r="D77" s="53" t="s">
        <v>1277</v>
      </c>
      <c r="E77" s="75" t="s">
        <v>1278</v>
      </c>
      <c r="F77" s="75" t="s">
        <v>1279</v>
      </c>
      <c r="G77" s="75">
        <v>4.9</v>
      </c>
      <c r="H77" s="75" t="s">
        <v>699</v>
      </c>
      <c r="I77" s="86">
        <v>15.8</v>
      </c>
      <c r="J77" s="75">
        <v>-1.2</v>
      </c>
      <c r="K77" s="75">
        <v>3.1</v>
      </c>
      <c r="L77" s="75">
        <v>-3.5</v>
      </c>
      <c r="M77" s="75">
        <v>75</v>
      </c>
      <c r="N77" s="75">
        <v>34.6</v>
      </c>
      <c r="O77" s="75">
        <v>28.1</v>
      </c>
      <c r="P77" s="75">
        <v>31.3</v>
      </c>
      <c r="Q77" s="75">
        <v>68</v>
      </c>
      <c r="R77" s="75">
        <v>31.5</v>
      </c>
      <c r="S77" s="75">
        <v>2.8</v>
      </c>
      <c r="T77" s="75" t="s">
        <v>1243</v>
      </c>
      <c r="U77" s="75">
        <v>17</v>
      </c>
      <c r="V77" s="75">
        <v>3.1</v>
      </c>
      <c r="W77" s="75">
        <v>2.4</v>
      </c>
      <c r="X77" s="75" t="s">
        <v>814</v>
      </c>
      <c r="Y77" s="75">
        <v>9</v>
      </c>
      <c r="Z77" s="75">
        <v>3</v>
      </c>
      <c r="AA77" s="75" t="s">
        <v>1243</v>
      </c>
      <c r="AB77" s="75">
        <v>13</v>
      </c>
      <c r="AC77" s="75">
        <v>42</v>
      </c>
      <c r="AD77" s="75">
        <v>12</v>
      </c>
      <c r="AE77" s="75">
        <v>1026.1</v>
      </c>
      <c r="AF77" s="75">
        <v>1005.3</v>
      </c>
      <c r="AG77" s="75">
        <v>56</v>
      </c>
      <c r="AH77" s="75" t="s">
        <v>1280</v>
      </c>
      <c r="AI77" s="75">
        <v>3.6</v>
      </c>
      <c r="AJ77" s="75">
        <v>102</v>
      </c>
      <c r="AK77" s="75" t="s">
        <v>1281</v>
      </c>
      <c r="AL77" s="75">
        <v>4.7</v>
      </c>
      <c r="AM77" s="75">
        <v>39.4</v>
      </c>
      <c r="AN77" s="127">
        <v>-12.8</v>
      </c>
    </row>
    <row r="78" s="2" customFormat="1" customHeight="1" spans="1:40">
      <c r="A78" s="74"/>
      <c r="B78" s="53">
        <v>6</v>
      </c>
      <c r="C78" s="54" t="s">
        <v>1282</v>
      </c>
      <c r="D78" s="53" t="s">
        <v>1283</v>
      </c>
      <c r="E78" s="75" t="s">
        <v>1284</v>
      </c>
      <c r="F78" s="75" t="s">
        <v>1285</v>
      </c>
      <c r="G78" s="75">
        <v>17.5</v>
      </c>
      <c r="H78" s="75" t="s">
        <v>699</v>
      </c>
      <c r="I78" s="86">
        <v>14.4</v>
      </c>
      <c r="J78" s="75">
        <v>-3.3</v>
      </c>
      <c r="K78" s="75">
        <v>1</v>
      </c>
      <c r="L78" s="75">
        <v>-5.6</v>
      </c>
      <c r="M78" s="75">
        <v>72</v>
      </c>
      <c r="N78" s="75">
        <v>33.4</v>
      </c>
      <c r="O78" s="75">
        <v>28.1</v>
      </c>
      <c r="P78" s="75">
        <v>29.9</v>
      </c>
      <c r="Q78" s="75">
        <v>72</v>
      </c>
      <c r="R78" s="75">
        <v>30.2</v>
      </c>
      <c r="S78" s="75">
        <v>2.6</v>
      </c>
      <c r="T78" s="75" t="s">
        <v>1039</v>
      </c>
      <c r="U78" s="75">
        <v>12</v>
      </c>
      <c r="V78" s="75">
        <v>2.9</v>
      </c>
      <c r="W78" s="75">
        <v>2.5</v>
      </c>
      <c r="X78" s="75" t="s">
        <v>1047</v>
      </c>
      <c r="Y78" s="75" t="s">
        <v>1286</v>
      </c>
      <c r="Z78" s="75">
        <v>3.2</v>
      </c>
      <c r="AA78" s="75" t="s">
        <v>1287</v>
      </c>
      <c r="AB78" s="75" t="s">
        <v>1288</v>
      </c>
      <c r="AC78" s="75">
        <v>48</v>
      </c>
      <c r="AD78" s="75">
        <v>20</v>
      </c>
      <c r="AE78" s="75">
        <v>1025</v>
      </c>
      <c r="AF78" s="75">
        <v>1003.9</v>
      </c>
      <c r="AG78" s="75">
        <v>93</v>
      </c>
      <c r="AH78" s="75" t="s">
        <v>1289</v>
      </c>
      <c r="AI78" s="75">
        <v>2.3</v>
      </c>
      <c r="AJ78" s="75">
        <v>130</v>
      </c>
      <c r="AK78" s="75" t="s">
        <v>1290</v>
      </c>
      <c r="AL78" s="75">
        <v>3.7</v>
      </c>
      <c r="AM78" s="75">
        <v>38.2</v>
      </c>
      <c r="AN78" s="127">
        <v>-14.2</v>
      </c>
    </row>
    <row r="79" s="2" customFormat="1" customHeight="1" spans="1:40">
      <c r="A79" s="74"/>
      <c r="B79" s="53">
        <v>7</v>
      </c>
      <c r="C79" s="54" t="s">
        <v>1291</v>
      </c>
      <c r="D79" s="53" t="s">
        <v>1292</v>
      </c>
      <c r="E79" s="75" t="s">
        <v>1293</v>
      </c>
      <c r="F79" s="75" t="s">
        <v>1294</v>
      </c>
      <c r="G79" s="75">
        <v>2</v>
      </c>
      <c r="H79" s="75" t="s">
        <v>699</v>
      </c>
      <c r="I79" s="75">
        <v>14</v>
      </c>
      <c r="J79" s="75">
        <v>-3.1</v>
      </c>
      <c r="K79" s="75">
        <v>1.1</v>
      </c>
      <c r="L79" s="75">
        <v>-5</v>
      </c>
      <c r="M79" s="75">
        <v>74</v>
      </c>
      <c r="N79" s="75">
        <v>33.2</v>
      </c>
      <c r="O79" s="75">
        <v>28</v>
      </c>
      <c r="P79" s="75">
        <v>29.8</v>
      </c>
      <c r="Q79" s="75">
        <v>73</v>
      </c>
      <c r="R79" s="75">
        <v>29.7</v>
      </c>
      <c r="S79" s="75">
        <v>3.2</v>
      </c>
      <c r="T79" s="75" t="s">
        <v>722</v>
      </c>
      <c r="U79" s="75">
        <v>17</v>
      </c>
      <c r="V79" s="75">
        <v>3.4</v>
      </c>
      <c r="W79" s="75">
        <v>3.2</v>
      </c>
      <c r="X79" s="75" t="s">
        <v>775</v>
      </c>
      <c r="Y79" s="75">
        <v>11</v>
      </c>
      <c r="Z79" s="75">
        <v>4.2</v>
      </c>
      <c r="AA79" s="75" t="s">
        <v>722</v>
      </c>
      <c r="AB79" s="75">
        <v>11</v>
      </c>
      <c r="AC79" s="75">
        <v>50</v>
      </c>
      <c r="AD79" s="75">
        <v>21</v>
      </c>
      <c r="AE79" s="75">
        <v>1026.3</v>
      </c>
      <c r="AF79" s="75">
        <v>1005.6</v>
      </c>
      <c r="AG79" s="75">
        <v>94</v>
      </c>
      <c r="AH79" s="75" t="s">
        <v>1295</v>
      </c>
      <c r="AI79" s="75">
        <v>2.2</v>
      </c>
      <c r="AJ79" s="75">
        <v>130</v>
      </c>
      <c r="AK79" s="75" t="s">
        <v>1296</v>
      </c>
      <c r="AL79" s="75">
        <v>3.4</v>
      </c>
      <c r="AM79" s="75">
        <v>37.7</v>
      </c>
      <c r="AN79" s="127">
        <v>-12.3</v>
      </c>
    </row>
    <row r="80" s="2" customFormat="1" customHeight="1" spans="1:40">
      <c r="A80" s="74"/>
      <c r="B80" s="53">
        <v>8</v>
      </c>
      <c r="C80" s="54" t="s">
        <v>1297</v>
      </c>
      <c r="D80" s="53" t="s">
        <v>1298</v>
      </c>
      <c r="E80" s="75" t="s">
        <v>1299</v>
      </c>
      <c r="F80" s="75" t="s">
        <v>1300</v>
      </c>
      <c r="G80" s="75">
        <v>5.4</v>
      </c>
      <c r="H80" s="75" t="s">
        <v>699</v>
      </c>
      <c r="I80" s="75">
        <v>14.8</v>
      </c>
      <c r="J80" s="75">
        <v>-2.3</v>
      </c>
      <c r="K80" s="75">
        <v>1.8</v>
      </c>
      <c r="L80" s="75">
        <v>-4.3</v>
      </c>
      <c r="M80" s="75">
        <v>75</v>
      </c>
      <c r="N80" s="75">
        <v>34</v>
      </c>
      <c r="O80" s="75">
        <v>28.3</v>
      </c>
      <c r="P80" s="75">
        <v>30.5</v>
      </c>
      <c r="Q80" s="75">
        <v>72</v>
      </c>
      <c r="R80" s="75">
        <v>30.6</v>
      </c>
      <c r="S80" s="75">
        <v>2.6</v>
      </c>
      <c r="T80" s="75" t="s">
        <v>1243</v>
      </c>
      <c r="U80" s="75">
        <v>14</v>
      </c>
      <c r="V80" s="75">
        <v>2.8</v>
      </c>
      <c r="W80" s="75">
        <v>2.6</v>
      </c>
      <c r="X80" s="75" t="s">
        <v>914</v>
      </c>
      <c r="Y80" s="75">
        <v>9</v>
      </c>
      <c r="Z80" s="75">
        <v>2.9</v>
      </c>
      <c r="AA80" s="75" t="s">
        <v>1243</v>
      </c>
      <c r="AB80" s="75">
        <v>10</v>
      </c>
      <c r="AC80" s="75">
        <v>47</v>
      </c>
      <c r="AD80" s="75">
        <v>14</v>
      </c>
      <c r="AE80" s="75">
        <v>1026.2</v>
      </c>
      <c r="AF80" s="75">
        <v>1005.2</v>
      </c>
      <c r="AG80" s="75">
        <v>87</v>
      </c>
      <c r="AH80" s="75" t="s">
        <v>1301</v>
      </c>
      <c r="AI80" s="75">
        <v>2.8</v>
      </c>
      <c r="AJ80" s="75">
        <v>119</v>
      </c>
      <c r="AK80" s="75" t="s">
        <v>1302</v>
      </c>
      <c r="AL80" s="75">
        <v>4</v>
      </c>
      <c r="AM80" s="75">
        <v>38.2</v>
      </c>
      <c r="AN80" s="127">
        <v>-11.5</v>
      </c>
    </row>
    <row r="81" s="11" customFormat="1" customHeight="1" spans="1:40">
      <c r="A81" s="56"/>
      <c r="B81" s="140">
        <v>9</v>
      </c>
      <c r="C81" s="141" t="s">
        <v>1303</v>
      </c>
      <c r="D81" s="68" t="s">
        <v>1304</v>
      </c>
      <c r="E81" s="68" t="s">
        <v>1305</v>
      </c>
      <c r="F81" s="68" t="s">
        <v>1306</v>
      </c>
      <c r="G81" s="68">
        <v>17.5</v>
      </c>
      <c r="H81" s="68" t="s">
        <v>699</v>
      </c>
      <c r="I81" s="68">
        <v>16.1</v>
      </c>
      <c r="J81" s="68">
        <v>-0.4</v>
      </c>
      <c r="K81" s="68">
        <v>3.7</v>
      </c>
      <c r="L81" s="68">
        <v>-2.5</v>
      </c>
      <c r="M81" s="68">
        <v>77</v>
      </c>
      <c r="N81" s="68">
        <v>34.4</v>
      </c>
      <c r="O81" s="68">
        <v>28.3</v>
      </c>
      <c r="P81" s="68">
        <v>31.3</v>
      </c>
      <c r="Q81" s="68">
        <v>70</v>
      </c>
      <c r="R81" s="68">
        <v>31.3</v>
      </c>
      <c r="S81" s="68">
        <v>3.5</v>
      </c>
      <c r="T81" s="68" t="s">
        <v>1243</v>
      </c>
      <c r="U81" s="68">
        <v>15</v>
      </c>
      <c r="V81" s="68">
        <v>3.9</v>
      </c>
      <c r="W81" s="68">
        <v>3.5</v>
      </c>
      <c r="X81" s="68" t="s">
        <v>775</v>
      </c>
      <c r="Y81" s="68">
        <v>16</v>
      </c>
      <c r="Z81" s="68">
        <v>4.8</v>
      </c>
      <c r="AA81" s="68" t="s">
        <v>1243</v>
      </c>
      <c r="AB81" s="68">
        <v>10</v>
      </c>
      <c r="AC81" s="68">
        <v>41</v>
      </c>
      <c r="AD81" s="68">
        <v>8</v>
      </c>
      <c r="AE81" s="68">
        <v>1024.1</v>
      </c>
      <c r="AF81" s="68">
        <v>1003.7</v>
      </c>
      <c r="AG81" s="68">
        <v>50</v>
      </c>
      <c r="AH81" s="68" t="s">
        <v>1307</v>
      </c>
      <c r="AI81" s="68">
        <v>3.8</v>
      </c>
      <c r="AJ81" s="68">
        <v>96</v>
      </c>
      <c r="AK81" s="68" t="s">
        <v>1308</v>
      </c>
      <c r="AL81" s="68">
        <v>5</v>
      </c>
      <c r="AM81" s="68">
        <v>38.8</v>
      </c>
      <c r="AN81" s="125">
        <v>-8.3</v>
      </c>
    </row>
    <row r="82" s="16" customFormat="1" customHeight="1" spans="1:40">
      <c r="A82" s="59" t="s">
        <v>1309</v>
      </c>
      <c r="B82" s="87">
        <v>1</v>
      </c>
      <c r="C82" s="88" t="s">
        <v>1310</v>
      </c>
      <c r="D82" s="87" t="s">
        <v>1311</v>
      </c>
      <c r="E82" s="87" t="s">
        <v>1312</v>
      </c>
      <c r="F82" s="87" t="s">
        <v>1313</v>
      </c>
      <c r="G82" s="87">
        <v>41.7</v>
      </c>
      <c r="H82" s="87" t="s">
        <v>699</v>
      </c>
      <c r="I82" s="87">
        <v>16.5</v>
      </c>
      <c r="J82" s="87">
        <v>0</v>
      </c>
      <c r="K82" s="87">
        <v>4.3</v>
      </c>
      <c r="L82" s="87">
        <v>-2.4</v>
      </c>
      <c r="M82" s="87">
        <v>76</v>
      </c>
      <c r="N82" s="87">
        <v>35.6</v>
      </c>
      <c r="O82" s="87">
        <v>27.9</v>
      </c>
      <c r="P82" s="87">
        <v>32.3</v>
      </c>
      <c r="Q82" s="87">
        <v>64</v>
      </c>
      <c r="R82" s="87">
        <v>31.6</v>
      </c>
      <c r="S82" s="87">
        <v>2.4</v>
      </c>
      <c r="T82" s="87" t="s">
        <v>805</v>
      </c>
      <c r="U82" s="87">
        <v>17</v>
      </c>
      <c r="V82" s="87">
        <v>2.9</v>
      </c>
      <c r="W82" s="87">
        <v>2.3</v>
      </c>
      <c r="X82" s="87" t="s">
        <v>1066</v>
      </c>
      <c r="Y82" s="87" t="s">
        <v>1314</v>
      </c>
      <c r="Z82" s="87">
        <v>3.3</v>
      </c>
      <c r="AA82" s="87" t="s">
        <v>1066</v>
      </c>
      <c r="AB82" s="87" t="s">
        <v>1251</v>
      </c>
      <c r="AC82" s="87">
        <v>36</v>
      </c>
      <c r="AD82" s="87" t="s">
        <v>25</v>
      </c>
      <c r="AE82" s="87">
        <v>1021.1</v>
      </c>
      <c r="AF82" s="87">
        <v>1000.9</v>
      </c>
      <c r="AG82" s="87">
        <v>40</v>
      </c>
      <c r="AH82" s="87" t="s">
        <v>1315</v>
      </c>
      <c r="AI82" s="87">
        <v>4.2</v>
      </c>
      <c r="AJ82" s="87">
        <v>90</v>
      </c>
      <c r="AK82" s="87" t="s">
        <v>1316</v>
      </c>
      <c r="AL82" s="87">
        <v>5.4</v>
      </c>
      <c r="AM82" s="87">
        <v>39.9</v>
      </c>
      <c r="AN82" s="131">
        <v>-8.6</v>
      </c>
    </row>
    <row r="83" s="2" customFormat="1" customHeight="1" spans="1:40">
      <c r="A83" s="62"/>
      <c r="B83" s="55">
        <v>2</v>
      </c>
      <c r="C83" s="50" t="s">
        <v>1317</v>
      </c>
      <c r="D83" s="51" t="s">
        <v>1318</v>
      </c>
      <c r="E83" s="75" t="s">
        <v>1319</v>
      </c>
      <c r="F83" s="75" t="s">
        <v>1320</v>
      </c>
      <c r="G83" s="75">
        <v>28.3</v>
      </c>
      <c r="H83" s="75" t="s">
        <v>699</v>
      </c>
      <c r="I83" s="75">
        <v>18.1</v>
      </c>
      <c r="J83" s="75">
        <v>3.4</v>
      </c>
      <c r="K83" s="75">
        <v>8</v>
      </c>
      <c r="L83" s="75">
        <v>1.4</v>
      </c>
      <c r="M83" s="75">
        <v>76</v>
      </c>
      <c r="N83" s="75">
        <v>33.8</v>
      </c>
      <c r="O83" s="75">
        <v>28.3</v>
      </c>
      <c r="P83" s="75">
        <v>31.5</v>
      </c>
      <c r="Q83" s="75">
        <v>72</v>
      </c>
      <c r="R83" s="75">
        <v>29.9</v>
      </c>
      <c r="S83" s="75">
        <v>2</v>
      </c>
      <c r="T83" s="75" t="s">
        <v>1321</v>
      </c>
      <c r="U83" s="75" t="s">
        <v>1322</v>
      </c>
      <c r="V83" s="75">
        <v>3.4</v>
      </c>
      <c r="W83" s="75">
        <v>1.8</v>
      </c>
      <c r="X83" s="75" t="s">
        <v>786</v>
      </c>
      <c r="Y83" s="75" t="s">
        <v>1323</v>
      </c>
      <c r="Z83" s="75">
        <v>2.9</v>
      </c>
      <c r="AA83" s="75" t="s">
        <v>1324</v>
      </c>
      <c r="AB83" s="75" t="s">
        <v>855</v>
      </c>
      <c r="AC83" s="75">
        <v>36</v>
      </c>
      <c r="AD83" s="75" t="s">
        <v>25</v>
      </c>
      <c r="AE83" s="75">
        <v>1023.7</v>
      </c>
      <c r="AF83" s="75">
        <v>1007</v>
      </c>
      <c r="AG83" s="75">
        <v>0</v>
      </c>
      <c r="AH83" s="75" t="s">
        <v>25</v>
      </c>
      <c r="AI83" s="75" t="s">
        <v>25</v>
      </c>
      <c r="AJ83" s="75">
        <v>33</v>
      </c>
      <c r="AK83" s="75" t="s">
        <v>1325</v>
      </c>
      <c r="AL83" s="75">
        <v>7.5</v>
      </c>
      <c r="AM83" s="75">
        <v>39.6</v>
      </c>
      <c r="AN83" s="127">
        <v>-3.9</v>
      </c>
    </row>
    <row r="84" s="2" customFormat="1" customHeight="1" spans="1:40">
      <c r="A84" s="62"/>
      <c r="B84" s="55">
        <v>3</v>
      </c>
      <c r="C84" s="50" t="s">
        <v>1326</v>
      </c>
      <c r="D84" s="51" t="s">
        <v>1327</v>
      </c>
      <c r="E84" s="75" t="s">
        <v>1328</v>
      </c>
      <c r="F84" s="75" t="s">
        <v>1329</v>
      </c>
      <c r="G84" s="75">
        <v>62.6</v>
      </c>
      <c r="H84" s="75" t="s">
        <v>699</v>
      </c>
      <c r="I84" s="75">
        <v>17.3</v>
      </c>
      <c r="J84" s="75">
        <v>0.4</v>
      </c>
      <c r="K84" s="75">
        <v>5.2</v>
      </c>
      <c r="L84" s="75">
        <v>-1.7</v>
      </c>
      <c r="M84" s="75">
        <v>78</v>
      </c>
      <c r="N84" s="75">
        <v>36.2</v>
      </c>
      <c r="O84" s="75">
        <v>27.6</v>
      </c>
      <c r="P84" s="75">
        <v>33.1</v>
      </c>
      <c r="Q84" s="75">
        <v>60</v>
      </c>
      <c r="R84" s="75">
        <v>32.1</v>
      </c>
      <c r="S84" s="75">
        <v>2.4</v>
      </c>
      <c r="T84" s="75" t="s">
        <v>1039</v>
      </c>
      <c r="U84" s="75">
        <v>20</v>
      </c>
      <c r="V84" s="75">
        <v>2.7</v>
      </c>
      <c r="W84" s="75">
        <v>2.7</v>
      </c>
      <c r="X84" s="75" t="s">
        <v>1039</v>
      </c>
      <c r="Y84" s="75">
        <v>28</v>
      </c>
      <c r="Z84" s="75">
        <v>3.4</v>
      </c>
      <c r="AA84" s="75" t="s">
        <v>1039</v>
      </c>
      <c r="AB84" s="75">
        <v>25</v>
      </c>
      <c r="AC84" s="75">
        <v>37</v>
      </c>
      <c r="AD84" s="75" t="s">
        <v>25</v>
      </c>
      <c r="AE84" s="75">
        <v>1017.9</v>
      </c>
      <c r="AF84" s="75">
        <v>998.6</v>
      </c>
      <c r="AG84" s="75">
        <v>27</v>
      </c>
      <c r="AH84" s="75" t="s">
        <v>1330</v>
      </c>
      <c r="AI84" s="75">
        <v>4.8</v>
      </c>
      <c r="AJ84" s="75">
        <v>68</v>
      </c>
      <c r="AK84" s="75" t="s">
        <v>1331</v>
      </c>
      <c r="AL84" s="75">
        <v>6</v>
      </c>
      <c r="AM84" s="75">
        <v>40.5</v>
      </c>
      <c r="AN84" s="127">
        <v>-9.6</v>
      </c>
    </row>
    <row r="85" s="2" customFormat="1" customHeight="1" spans="1:40">
      <c r="A85" s="62"/>
      <c r="B85" s="55">
        <v>4</v>
      </c>
      <c r="C85" s="50" t="s">
        <v>1332</v>
      </c>
      <c r="D85" s="51" t="s">
        <v>1333</v>
      </c>
      <c r="E85" s="75" t="s">
        <v>1334</v>
      </c>
      <c r="F85" s="75" t="s">
        <v>1335</v>
      </c>
      <c r="G85" s="75">
        <v>66.9</v>
      </c>
      <c r="H85" s="75" t="s">
        <v>699</v>
      </c>
      <c r="I85" s="75">
        <v>17.3</v>
      </c>
      <c r="J85" s="75">
        <v>0.8</v>
      </c>
      <c r="K85" s="75">
        <v>5.4</v>
      </c>
      <c r="L85" s="75">
        <v>-1.1</v>
      </c>
      <c r="M85" s="75">
        <v>80</v>
      </c>
      <c r="N85" s="75">
        <v>35.8</v>
      </c>
      <c r="O85" s="75">
        <v>27.7</v>
      </c>
      <c r="P85" s="75">
        <v>32.9</v>
      </c>
      <c r="Q85" s="75">
        <v>62</v>
      </c>
      <c r="R85" s="75">
        <v>31.5</v>
      </c>
      <c r="S85" s="75">
        <v>2.3</v>
      </c>
      <c r="T85" s="75" t="s">
        <v>1336</v>
      </c>
      <c r="U85" s="75" t="s">
        <v>1337</v>
      </c>
      <c r="V85" s="75">
        <v>3.1</v>
      </c>
      <c r="W85" s="75">
        <v>2.5</v>
      </c>
      <c r="X85" s="75" t="s">
        <v>1273</v>
      </c>
      <c r="Y85" s="75">
        <v>27</v>
      </c>
      <c r="Z85" s="75">
        <v>3.9</v>
      </c>
      <c r="AA85" s="75" t="s">
        <v>1338</v>
      </c>
      <c r="AB85" s="75">
        <v>25</v>
      </c>
      <c r="AC85" s="75">
        <v>35</v>
      </c>
      <c r="AD85" s="75" t="s">
        <v>25</v>
      </c>
      <c r="AE85" s="75">
        <v>1017.1</v>
      </c>
      <c r="AF85" s="75">
        <v>997.8</v>
      </c>
      <c r="AG85" s="75">
        <v>9</v>
      </c>
      <c r="AH85" s="75" t="s">
        <v>1339</v>
      </c>
      <c r="AI85" s="75">
        <v>4.8</v>
      </c>
      <c r="AJ85" s="75">
        <v>68</v>
      </c>
      <c r="AK85" s="75" t="s">
        <v>1331</v>
      </c>
      <c r="AL85" s="75">
        <v>6.2</v>
      </c>
      <c r="AM85" s="75">
        <v>40</v>
      </c>
      <c r="AN85" s="127">
        <v>-10</v>
      </c>
    </row>
    <row r="86" s="2" customFormat="1" customHeight="1" spans="1:40">
      <c r="A86" s="62"/>
      <c r="B86" s="55">
        <v>5</v>
      </c>
      <c r="C86" s="50" t="s">
        <v>1340</v>
      </c>
      <c r="D86" s="51" t="s">
        <v>1341</v>
      </c>
      <c r="E86" s="75" t="s">
        <v>1342</v>
      </c>
      <c r="F86" s="75" t="s">
        <v>1343</v>
      </c>
      <c r="G86" s="75">
        <v>4.8</v>
      </c>
      <c r="H86" s="75" t="s">
        <v>699</v>
      </c>
      <c r="I86" s="75">
        <v>16.5</v>
      </c>
      <c r="J86" s="75">
        <v>0.5</v>
      </c>
      <c r="K86" s="75">
        <v>4.9</v>
      </c>
      <c r="L86" s="75">
        <v>-1.5</v>
      </c>
      <c r="M86" s="75">
        <v>79</v>
      </c>
      <c r="N86" s="75">
        <v>35.1</v>
      </c>
      <c r="O86" s="75">
        <v>28</v>
      </c>
      <c r="P86" s="75">
        <v>31.9</v>
      </c>
      <c r="Q86" s="75">
        <v>68</v>
      </c>
      <c r="R86" s="75">
        <v>30.6</v>
      </c>
      <c r="S86" s="75">
        <v>2.6</v>
      </c>
      <c r="T86" s="75" t="s">
        <v>1338</v>
      </c>
      <c r="U86" s="75">
        <v>17</v>
      </c>
      <c r="V86" s="75">
        <v>2.7</v>
      </c>
      <c r="W86" s="75">
        <v>2.3</v>
      </c>
      <c r="X86" s="75" t="s">
        <v>1066</v>
      </c>
      <c r="Y86" s="75" t="s">
        <v>1344</v>
      </c>
      <c r="Z86" s="75">
        <v>3.4</v>
      </c>
      <c r="AA86" s="75" t="s">
        <v>1345</v>
      </c>
      <c r="AB86" s="75" t="s">
        <v>1346</v>
      </c>
      <c r="AC86" s="75">
        <v>37</v>
      </c>
      <c r="AD86" s="75" t="s">
        <v>25</v>
      </c>
      <c r="AE86" s="75">
        <v>1025.7</v>
      </c>
      <c r="AF86" s="75">
        <v>1005.9</v>
      </c>
      <c r="AG86" s="75">
        <v>32</v>
      </c>
      <c r="AH86" s="75" t="s">
        <v>1347</v>
      </c>
      <c r="AI86" s="75">
        <v>4.6</v>
      </c>
      <c r="AJ86" s="75">
        <v>88</v>
      </c>
      <c r="AK86" s="75" t="s">
        <v>1348</v>
      </c>
      <c r="AL86" s="75">
        <v>5.8</v>
      </c>
      <c r="AM86" s="75">
        <v>39.5</v>
      </c>
      <c r="AN86" s="127">
        <v>-8.5</v>
      </c>
    </row>
    <row r="87" s="2" customFormat="1" customHeight="1" spans="1:40">
      <c r="A87" s="62"/>
      <c r="B87" s="55">
        <v>6</v>
      </c>
      <c r="C87" s="50" t="s">
        <v>1349</v>
      </c>
      <c r="D87" s="51" t="s">
        <v>1350</v>
      </c>
      <c r="E87" s="75" t="s">
        <v>1351</v>
      </c>
      <c r="F87" s="75" t="s">
        <v>1352</v>
      </c>
      <c r="G87" s="75">
        <v>5.4</v>
      </c>
      <c r="H87" s="75" t="s">
        <v>699</v>
      </c>
      <c r="I87" s="75">
        <v>15.8</v>
      </c>
      <c r="J87" s="75">
        <v>-0.7</v>
      </c>
      <c r="K87" s="75">
        <v>3.9</v>
      </c>
      <c r="L87" s="75">
        <v>-2.6</v>
      </c>
      <c r="M87" s="75">
        <v>81</v>
      </c>
      <c r="N87" s="75">
        <v>33.5</v>
      </c>
      <c r="O87" s="75">
        <v>28.3</v>
      </c>
      <c r="P87" s="75">
        <v>30.7</v>
      </c>
      <c r="Q87" s="75">
        <v>74</v>
      </c>
      <c r="R87" s="75">
        <v>30.7</v>
      </c>
      <c r="S87" s="75">
        <v>3.6</v>
      </c>
      <c r="T87" s="75" t="s">
        <v>722</v>
      </c>
      <c r="U87" s="75">
        <v>17</v>
      </c>
      <c r="V87" s="75">
        <v>4.4</v>
      </c>
      <c r="W87" s="75">
        <v>3.1</v>
      </c>
      <c r="X87" s="75" t="s">
        <v>723</v>
      </c>
      <c r="Y87" s="75">
        <v>14</v>
      </c>
      <c r="Z87" s="75">
        <v>4.1</v>
      </c>
      <c r="AA87" s="75" t="s">
        <v>1039</v>
      </c>
      <c r="AB87" s="75">
        <v>10</v>
      </c>
      <c r="AC87" s="75">
        <v>42</v>
      </c>
      <c r="AD87" s="75" t="s">
        <v>25</v>
      </c>
      <c r="AE87" s="75">
        <v>1025.4</v>
      </c>
      <c r="AF87" s="75">
        <v>1005.3</v>
      </c>
      <c r="AG87" s="75">
        <v>44</v>
      </c>
      <c r="AH87" s="75" t="s">
        <v>1353</v>
      </c>
      <c r="AI87" s="75">
        <v>3.9</v>
      </c>
      <c r="AJ87" s="75">
        <v>99</v>
      </c>
      <c r="AK87" s="75" t="s">
        <v>1354</v>
      </c>
      <c r="AL87" s="75">
        <v>5.2</v>
      </c>
      <c r="AM87" s="75">
        <v>38.4</v>
      </c>
      <c r="AN87" s="127">
        <v>-10.6</v>
      </c>
    </row>
    <row r="88" s="2" customFormat="1" customHeight="1" spans="1:40">
      <c r="A88" s="62"/>
      <c r="B88" s="55">
        <v>7</v>
      </c>
      <c r="C88" s="50" t="s">
        <v>1355</v>
      </c>
      <c r="D88" s="51" t="s">
        <v>1356</v>
      </c>
      <c r="E88" s="75" t="s">
        <v>1357</v>
      </c>
      <c r="F88" s="75" t="s">
        <v>1358</v>
      </c>
      <c r="G88" s="75">
        <v>104.3</v>
      </c>
      <c r="H88" s="75" t="s">
        <v>699</v>
      </c>
      <c r="I88" s="75">
        <v>16.5</v>
      </c>
      <c r="J88" s="75">
        <v>-0.3</v>
      </c>
      <c r="K88" s="75">
        <v>4.5</v>
      </c>
      <c r="L88" s="75">
        <v>-2.6</v>
      </c>
      <c r="M88" s="75">
        <v>76</v>
      </c>
      <c r="N88" s="75">
        <v>35.8</v>
      </c>
      <c r="O88" s="75">
        <v>27.7</v>
      </c>
      <c r="P88" s="75">
        <v>32.5</v>
      </c>
      <c r="Q88" s="75">
        <v>63</v>
      </c>
      <c r="R88" s="75">
        <v>31.1</v>
      </c>
      <c r="S88" s="75">
        <v>2.1</v>
      </c>
      <c r="T88" s="75" t="s">
        <v>1359</v>
      </c>
      <c r="U88" s="75" t="s">
        <v>1360</v>
      </c>
      <c r="V88" s="75">
        <v>3.9</v>
      </c>
      <c r="W88" s="75">
        <v>2.7</v>
      </c>
      <c r="X88" s="75" t="s">
        <v>840</v>
      </c>
      <c r="Y88" s="75" t="s">
        <v>1361</v>
      </c>
      <c r="Z88" s="75">
        <v>4.3</v>
      </c>
      <c r="AA88" s="75" t="s">
        <v>814</v>
      </c>
      <c r="AB88" s="75" t="s">
        <v>1362</v>
      </c>
      <c r="AC88" s="75">
        <v>37</v>
      </c>
      <c r="AD88" s="75" t="s">
        <v>25</v>
      </c>
      <c r="AE88" s="75">
        <v>1012.9</v>
      </c>
      <c r="AF88" s="75">
        <v>994</v>
      </c>
      <c r="AG88" s="75">
        <v>40</v>
      </c>
      <c r="AH88" s="75" t="s">
        <v>1315</v>
      </c>
      <c r="AI88" s="75">
        <v>4.4</v>
      </c>
      <c r="AJ88" s="75">
        <v>91</v>
      </c>
      <c r="AK88" s="75" t="s">
        <v>1363</v>
      </c>
      <c r="AL88" s="75">
        <v>5.6</v>
      </c>
      <c r="AM88" s="75">
        <v>40.3</v>
      </c>
      <c r="AN88" s="127">
        <v>-9.6</v>
      </c>
    </row>
    <row r="89" s="2" customFormat="1" customHeight="1" spans="1:40">
      <c r="A89" s="62"/>
      <c r="B89" s="55">
        <v>8</v>
      </c>
      <c r="C89" s="50" t="s">
        <v>1364</v>
      </c>
      <c r="D89" s="51" t="s">
        <v>1365</v>
      </c>
      <c r="E89" s="75" t="s">
        <v>1366</v>
      </c>
      <c r="F89" s="75" t="s">
        <v>1367</v>
      </c>
      <c r="G89" s="75">
        <v>35.7</v>
      </c>
      <c r="H89" s="75" t="s">
        <v>699</v>
      </c>
      <c r="I89" s="75">
        <v>16.4</v>
      </c>
      <c r="J89" s="75">
        <v>1.4</v>
      </c>
      <c r="K89" s="75">
        <v>5.8</v>
      </c>
      <c r="L89" s="75">
        <v>-0.5</v>
      </c>
      <c r="M89" s="75">
        <v>74</v>
      </c>
      <c r="N89" s="75">
        <v>32.2</v>
      </c>
      <c r="O89" s="75">
        <v>27.5</v>
      </c>
      <c r="P89" s="75">
        <v>30</v>
      </c>
      <c r="Q89" s="75">
        <v>74</v>
      </c>
      <c r="R89" s="75">
        <v>28.9</v>
      </c>
      <c r="S89" s="75">
        <v>3.1</v>
      </c>
      <c r="T89" s="75" t="s">
        <v>1368</v>
      </c>
      <c r="U89" s="75" t="s">
        <v>843</v>
      </c>
      <c r="V89" s="75">
        <v>3.7</v>
      </c>
      <c r="W89" s="75">
        <v>3.1</v>
      </c>
      <c r="X89" s="75" t="s">
        <v>1066</v>
      </c>
      <c r="Y89" s="75" t="s">
        <v>1369</v>
      </c>
      <c r="Z89" s="75">
        <v>4.1</v>
      </c>
      <c r="AA89" s="75" t="s">
        <v>702</v>
      </c>
      <c r="AB89" s="75" t="s">
        <v>1251</v>
      </c>
      <c r="AC89" s="75">
        <v>41</v>
      </c>
      <c r="AD89" s="75" t="s">
        <v>25</v>
      </c>
      <c r="AE89" s="75">
        <v>1021.2</v>
      </c>
      <c r="AF89" s="75">
        <v>1005.3</v>
      </c>
      <c r="AG89" s="75">
        <v>8</v>
      </c>
      <c r="AH89" s="75" t="s">
        <v>1370</v>
      </c>
      <c r="AI89" s="75">
        <v>4.8</v>
      </c>
      <c r="AJ89" s="75">
        <v>77</v>
      </c>
      <c r="AK89" s="75" t="s">
        <v>1371</v>
      </c>
      <c r="AL89" s="75">
        <v>6.3</v>
      </c>
      <c r="AM89" s="75">
        <v>38.6</v>
      </c>
      <c r="AN89" s="127">
        <v>-5.5</v>
      </c>
    </row>
    <row r="90" s="2" customFormat="1" customHeight="1" spans="1:40">
      <c r="A90" s="62"/>
      <c r="B90" s="55">
        <v>9</v>
      </c>
      <c r="C90" s="50" t="s">
        <v>1372</v>
      </c>
      <c r="D90" s="51" t="s">
        <v>1373</v>
      </c>
      <c r="E90" s="75" t="s">
        <v>1374</v>
      </c>
      <c r="F90" s="75" t="s">
        <v>1375</v>
      </c>
      <c r="G90" s="75">
        <v>95.9</v>
      </c>
      <c r="H90" s="75" t="s">
        <v>699</v>
      </c>
      <c r="I90" s="75">
        <v>17.1</v>
      </c>
      <c r="J90" s="75">
        <v>2.1</v>
      </c>
      <c r="K90" s="75">
        <v>7.2</v>
      </c>
      <c r="L90" s="75">
        <v>0.1</v>
      </c>
      <c r="M90" s="75">
        <v>72</v>
      </c>
      <c r="N90" s="75">
        <v>30.3</v>
      </c>
      <c r="O90" s="75">
        <v>27.3</v>
      </c>
      <c r="P90" s="75">
        <v>28.9</v>
      </c>
      <c r="Q90" s="75">
        <v>80</v>
      </c>
      <c r="R90" s="75">
        <v>28.4</v>
      </c>
      <c r="S90" s="75">
        <v>5.2</v>
      </c>
      <c r="T90" s="75" t="s">
        <v>961</v>
      </c>
      <c r="U90" s="75">
        <v>11</v>
      </c>
      <c r="V90" s="75">
        <v>4.6</v>
      </c>
      <c r="W90" s="75">
        <v>5.3</v>
      </c>
      <c r="X90" s="75" t="s">
        <v>1021</v>
      </c>
      <c r="Y90" s="75">
        <v>25</v>
      </c>
      <c r="Z90" s="75">
        <v>5.8</v>
      </c>
      <c r="AA90" s="75" t="s">
        <v>1021</v>
      </c>
      <c r="AB90" s="75">
        <v>16</v>
      </c>
      <c r="AC90" s="75">
        <v>39</v>
      </c>
      <c r="AD90" s="75" t="s">
        <v>25</v>
      </c>
      <c r="AE90" s="75">
        <v>1012.9</v>
      </c>
      <c r="AF90" s="75">
        <v>997.3</v>
      </c>
      <c r="AG90" s="75">
        <v>0</v>
      </c>
      <c r="AH90" s="75" t="s">
        <v>25</v>
      </c>
      <c r="AI90" s="75" t="s">
        <v>25</v>
      </c>
      <c r="AJ90" s="75">
        <v>43</v>
      </c>
      <c r="AK90" s="75" t="s">
        <v>1376</v>
      </c>
      <c r="AL90" s="75">
        <v>6.9</v>
      </c>
      <c r="AM90" s="75">
        <v>34.7</v>
      </c>
      <c r="AN90" s="127">
        <v>-4.6</v>
      </c>
    </row>
    <row r="91" s="15" customFormat="1" customHeight="1" spans="1:40">
      <c r="A91" s="82"/>
      <c r="B91" s="85">
        <v>10</v>
      </c>
      <c r="C91" s="84" t="s">
        <v>1377</v>
      </c>
      <c r="D91" s="85" t="s">
        <v>1378</v>
      </c>
      <c r="E91" s="85" t="s">
        <v>1379</v>
      </c>
      <c r="F91" s="85" t="s">
        <v>1380</v>
      </c>
      <c r="G91" s="142">
        <v>60.8</v>
      </c>
      <c r="H91" s="142" t="s">
        <v>699</v>
      </c>
      <c r="I91" s="85">
        <v>18.1</v>
      </c>
      <c r="J91" s="85">
        <v>1.5</v>
      </c>
      <c r="K91" s="85">
        <v>6.6</v>
      </c>
      <c r="L91" s="85">
        <v>-0.7</v>
      </c>
      <c r="M91" s="85">
        <v>77</v>
      </c>
      <c r="N91" s="85">
        <v>36.8</v>
      </c>
      <c r="O91" s="85">
        <v>27.7</v>
      </c>
      <c r="P91" s="85">
        <v>34</v>
      </c>
      <c r="Q91" s="85">
        <v>57</v>
      </c>
      <c r="R91" s="85">
        <v>31.5</v>
      </c>
      <c r="S91" s="85">
        <v>1.3</v>
      </c>
      <c r="T91" s="85" t="s">
        <v>1321</v>
      </c>
      <c r="U91" s="85" t="s">
        <v>1381</v>
      </c>
      <c r="V91" s="85">
        <v>2.3</v>
      </c>
      <c r="W91" s="85">
        <v>1.4</v>
      </c>
      <c r="X91" s="85" t="s">
        <v>1382</v>
      </c>
      <c r="Y91" s="85" t="s">
        <v>1383</v>
      </c>
      <c r="Z91" s="85">
        <v>3.1</v>
      </c>
      <c r="AA91" s="85" t="s">
        <v>1149</v>
      </c>
      <c r="AB91" s="85" t="s">
        <v>1384</v>
      </c>
      <c r="AC91" s="85">
        <v>33</v>
      </c>
      <c r="AD91" s="85" t="s">
        <v>25</v>
      </c>
      <c r="AE91" s="85">
        <v>1017.9</v>
      </c>
      <c r="AF91" s="85">
        <v>999.2</v>
      </c>
      <c r="AG91" s="85">
        <v>0</v>
      </c>
      <c r="AH91" s="85" t="s">
        <v>25</v>
      </c>
      <c r="AI91" s="85" t="s">
        <v>25</v>
      </c>
      <c r="AJ91" s="85">
        <v>57</v>
      </c>
      <c r="AK91" s="85" t="s">
        <v>1385</v>
      </c>
      <c r="AL91" s="85">
        <v>6.8</v>
      </c>
      <c r="AM91" s="85">
        <v>41.3</v>
      </c>
      <c r="AN91" s="130">
        <v>-7.5</v>
      </c>
    </row>
    <row r="92" s="14" customFormat="1" customHeight="1" spans="1:40">
      <c r="A92" s="71" t="s">
        <v>1386</v>
      </c>
      <c r="B92" s="78">
        <v>1</v>
      </c>
      <c r="C92" s="79" t="s">
        <v>1387</v>
      </c>
      <c r="D92" s="78" t="s">
        <v>1388</v>
      </c>
      <c r="E92" s="78" t="s">
        <v>1389</v>
      </c>
      <c r="F92" s="78" t="s">
        <v>1390</v>
      </c>
      <c r="G92" s="78">
        <v>27.9</v>
      </c>
      <c r="H92" s="78" t="s">
        <v>699</v>
      </c>
      <c r="I92" s="78">
        <v>15.8</v>
      </c>
      <c r="J92" s="78">
        <v>-1.7</v>
      </c>
      <c r="K92" s="78">
        <v>2.6</v>
      </c>
      <c r="L92" s="78">
        <v>-4.2</v>
      </c>
      <c r="M92" s="78">
        <v>76</v>
      </c>
      <c r="N92" s="78">
        <v>35</v>
      </c>
      <c r="O92" s="78">
        <v>28.1</v>
      </c>
      <c r="P92" s="78">
        <v>31.4</v>
      </c>
      <c r="Q92" s="78">
        <v>69</v>
      </c>
      <c r="R92" s="78">
        <v>31.7</v>
      </c>
      <c r="S92" s="78">
        <v>2.9</v>
      </c>
      <c r="T92" s="78" t="s">
        <v>782</v>
      </c>
      <c r="U92" s="78" t="s">
        <v>1142</v>
      </c>
      <c r="V92" s="78">
        <v>3.4</v>
      </c>
      <c r="W92" s="78">
        <v>2.7</v>
      </c>
      <c r="X92" s="78" t="s">
        <v>1149</v>
      </c>
      <c r="Y92" s="78" t="s">
        <v>705</v>
      </c>
      <c r="Z92" s="78">
        <v>3</v>
      </c>
      <c r="AA92" s="78" t="s">
        <v>1149</v>
      </c>
      <c r="AB92" s="78" t="s">
        <v>1286</v>
      </c>
      <c r="AC92" s="78">
        <v>40</v>
      </c>
      <c r="AD92" s="78">
        <v>8</v>
      </c>
      <c r="AE92" s="78">
        <v>1022.3</v>
      </c>
      <c r="AF92" s="78">
        <v>1001.2</v>
      </c>
      <c r="AG92" s="78">
        <v>64</v>
      </c>
      <c r="AH92" s="78" t="s">
        <v>1391</v>
      </c>
      <c r="AI92" s="78">
        <v>3.4</v>
      </c>
      <c r="AJ92" s="78">
        <v>103</v>
      </c>
      <c r="AK92" s="78" t="s">
        <v>1392</v>
      </c>
      <c r="AL92" s="78">
        <v>4.3</v>
      </c>
      <c r="AM92" s="78">
        <v>39.1</v>
      </c>
      <c r="AN92" s="129">
        <v>-13.5</v>
      </c>
    </row>
    <row r="93" s="2" customFormat="1" customHeight="1" spans="1:40">
      <c r="A93" s="74"/>
      <c r="B93" s="53">
        <v>2</v>
      </c>
      <c r="C93" s="54" t="s">
        <v>1393</v>
      </c>
      <c r="D93" s="53" t="s">
        <v>1394</v>
      </c>
      <c r="E93" s="75" t="s">
        <v>1395</v>
      </c>
      <c r="F93" s="75" t="s">
        <v>1396</v>
      </c>
      <c r="G93" s="75">
        <v>14.8</v>
      </c>
      <c r="H93" s="75" t="s">
        <v>1397</v>
      </c>
      <c r="I93" s="75">
        <v>16</v>
      </c>
      <c r="J93" s="75">
        <v>-1.3</v>
      </c>
      <c r="K93" s="75">
        <v>3</v>
      </c>
      <c r="L93" s="75">
        <v>-3.5</v>
      </c>
      <c r="M93" s="75">
        <v>77</v>
      </c>
      <c r="N93" s="75">
        <v>35.3</v>
      </c>
      <c r="O93" s="75">
        <v>27.7</v>
      </c>
      <c r="P93" s="75">
        <v>31.7</v>
      </c>
      <c r="Q93" s="75">
        <v>68</v>
      </c>
      <c r="R93" s="75">
        <v>31.9</v>
      </c>
      <c r="S93" s="75">
        <v>2.3</v>
      </c>
      <c r="T93" s="75" t="s">
        <v>742</v>
      </c>
      <c r="U93" s="75" t="s">
        <v>1398</v>
      </c>
      <c r="V93" s="75">
        <v>1.3</v>
      </c>
      <c r="W93" s="75">
        <v>2.2</v>
      </c>
      <c r="X93" s="75" t="s">
        <v>1149</v>
      </c>
      <c r="Y93" s="75" t="s">
        <v>897</v>
      </c>
      <c r="Z93" s="75">
        <v>2.8</v>
      </c>
      <c r="AA93" s="75" t="s">
        <v>742</v>
      </c>
      <c r="AB93" s="75" t="s">
        <v>764</v>
      </c>
      <c r="AC93" s="75">
        <v>38</v>
      </c>
      <c r="AD93" s="75">
        <v>9</v>
      </c>
      <c r="AE93" s="75">
        <v>1024.3</v>
      </c>
      <c r="AF93" s="75">
        <v>1003.1</v>
      </c>
      <c r="AG93" s="75">
        <v>62</v>
      </c>
      <c r="AH93" s="75" t="s">
        <v>1399</v>
      </c>
      <c r="AI93" s="75">
        <v>3.4</v>
      </c>
      <c r="AJ93" s="75">
        <v>104</v>
      </c>
      <c r="AK93" s="75" t="s">
        <v>1400</v>
      </c>
      <c r="AL93" s="75">
        <v>4.5</v>
      </c>
      <c r="AM93" s="75">
        <v>39.5</v>
      </c>
      <c r="AN93" s="127">
        <v>-10.1</v>
      </c>
    </row>
    <row r="94" s="2" customFormat="1" customHeight="1" spans="1:40">
      <c r="A94" s="74"/>
      <c r="B94" s="53">
        <v>3</v>
      </c>
      <c r="C94" s="54" t="s">
        <v>1401</v>
      </c>
      <c r="D94" s="53" t="s">
        <v>1402</v>
      </c>
      <c r="E94" s="75" t="s">
        <v>1403</v>
      </c>
      <c r="F94" s="75" t="s">
        <v>1404</v>
      </c>
      <c r="G94" s="86">
        <v>18.7</v>
      </c>
      <c r="H94" s="86" t="s">
        <v>699</v>
      </c>
      <c r="I94" s="75">
        <v>15.4</v>
      </c>
      <c r="J94" s="75">
        <v>-2.6</v>
      </c>
      <c r="K94" s="75">
        <v>1.8</v>
      </c>
      <c r="L94" s="75">
        <v>-5</v>
      </c>
      <c r="M94" s="75">
        <v>71</v>
      </c>
      <c r="N94" s="75">
        <v>35.4</v>
      </c>
      <c r="O94" s="75">
        <v>28</v>
      </c>
      <c r="P94" s="75">
        <v>31.3</v>
      </c>
      <c r="Q94" s="75">
        <v>66</v>
      </c>
      <c r="R94" s="75">
        <v>31.6</v>
      </c>
      <c r="S94" s="75">
        <v>2.5</v>
      </c>
      <c r="T94" s="75" t="s">
        <v>1149</v>
      </c>
      <c r="U94" s="75" t="s">
        <v>816</v>
      </c>
      <c r="V94" s="75">
        <v>2.8</v>
      </c>
      <c r="W94" s="75">
        <v>2.3</v>
      </c>
      <c r="X94" s="75" t="s">
        <v>1149</v>
      </c>
      <c r="Y94" s="75" t="s">
        <v>1251</v>
      </c>
      <c r="Z94" s="75">
        <v>3.1</v>
      </c>
      <c r="AA94" s="75" t="s">
        <v>1149</v>
      </c>
      <c r="AB94" s="75" t="s">
        <v>1405</v>
      </c>
      <c r="AC94" s="75">
        <v>44</v>
      </c>
      <c r="AD94" s="75">
        <v>11</v>
      </c>
      <c r="AE94" s="75">
        <v>1024</v>
      </c>
      <c r="AF94" s="75">
        <v>1002.6</v>
      </c>
      <c r="AG94" s="75">
        <v>83</v>
      </c>
      <c r="AH94" s="75" t="s">
        <v>1406</v>
      </c>
      <c r="AI94" s="75">
        <v>2.9</v>
      </c>
      <c r="AJ94" s="75">
        <v>111</v>
      </c>
      <c r="AK94" s="75" t="s">
        <v>1407</v>
      </c>
      <c r="AL94" s="75">
        <v>3.8</v>
      </c>
      <c r="AM94" s="75">
        <v>40.3</v>
      </c>
      <c r="AN94" s="127">
        <v>-13</v>
      </c>
    </row>
    <row r="95" s="2" customFormat="1" customHeight="1" spans="1:40">
      <c r="A95" s="74"/>
      <c r="B95" s="53">
        <v>4</v>
      </c>
      <c r="C95" s="54" t="s">
        <v>1408</v>
      </c>
      <c r="D95" s="53" t="s">
        <v>1409</v>
      </c>
      <c r="E95" s="75" t="s">
        <v>1410</v>
      </c>
      <c r="F95" s="75" t="s">
        <v>1411</v>
      </c>
      <c r="G95" s="86">
        <v>19.8</v>
      </c>
      <c r="H95" s="86" t="s">
        <v>699</v>
      </c>
      <c r="I95" s="75">
        <v>16.8</v>
      </c>
      <c r="J95" s="75">
        <v>-0.2</v>
      </c>
      <c r="K95" s="75">
        <v>4</v>
      </c>
      <c r="L95" s="75">
        <v>2.9</v>
      </c>
      <c r="M95" s="75">
        <v>75</v>
      </c>
      <c r="N95" s="75">
        <v>35.3</v>
      </c>
      <c r="O95" s="75">
        <v>28.1</v>
      </c>
      <c r="P95" s="75">
        <v>31.8</v>
      </c>
      <c r="Q95" s="75">
        <v>66</v>
      </c>
      <c r="R95" s="75">
        <v>32.1</v>
      </c>
      <c r="S95" s="75">
        <v>2.9</v>
      </c>
      <c r="T95" s="75" t="s">
        <v>1033</v>
      </c>
      <c r="U95" s="75">
        <v>24</v>
      </c>
      <c r="V95" s="75">
        <v>3.4</v>
      </c>
      <c r="W95" s="75">
        <v>3.2</v>
      </c>
      <c r="X95" s="75" t="s">
        <v>1033</v>
      </c>
      <c r="Y95" s="75">
        <v>33</v>
      </c>
      <c r="Z95" s="75">
        <v>4.1</v>
      </c>
      <c r="AA95" s="75" t="s">
        <v>1033</v>
      </c>
      <c r="AB95" s="75">
        <v>30</v>
      </c>
      <c r="AC95" s="75">
        <v>36</v>
      </c>
      <c r="AD95" s="75">
        <v>13</v>
      </c>
      <c r="AE95" s="75">
        <v>1023.3</v>
      </c>
      <c r="AF95" s="75">
        <v>1002.3</v>
      </c>
      <c r="AG95" s="75">
        <v>48</v>
      </c>
      <c r="AH95" s="75" t="s">
        <v>1412</v>
      </c>
      <c r="AI95" s="75">
        <v>4.1</v>
      </c>
      <c r="AJ95" s="75">
        <v>92</v>
      </c>
      <c r="AK95" s="75" t="s">
        <v>1413</v>
      </c>
      <c r="AL95" s="75">
        <v>5.3</v>
      </c>
      <c r="AM95" s="75">
        <v>39.5</v>
      </c>
      <c r="AN95" s="127">
        <v>-9</v>
      </c>
    </row>
    <row r="96" s="2" customFormat="1" customHeight="1" spans="1:40">
      <c r="A96" s="74"/>
      <c r="B96" s="53">
        <v>5</v>
      </c>
      <c r="C96" s="54" t="s">
        <v>1414</v>
      </c>
      <c r="D96" s="53" t="s">
        <v>1415</v>
      </c>
      <c r="E96" s="75" t="s">
        <v>1416</v>
      </c>
      <c r="F96" s="75" t="s">
        <v>1417</v>
      </c>
      <c r="G96" s="75">
        <v>60.5</v>
      </c>
      <c r="H96" s="75" t="s">
        <v>699</v>
      </c>
      <c r="I96" s="75">
        <v>15.7</v>
      </c>
      <c r="J96" s="75">
        <v>-1.8</v>
      </c>
      <c r="K96" s="75">
        <v>2.6</v>
      </c>
      <c r="L96" s="75">
        <v>-4.6</v>
      </c>
      <c r="M96" s="75">
        <v>76</v>
      </c>
      <c r="N96" s="75">
        <v>35.5</v>
      </c>
      <c r="O96" s="75">
        <v>28</v>
      </c>
      <c r="P96" s="75">
        <v>31.4</v>
      </c>
      <c r="Q96" s="75">
        <v>68</v>
      </c>
      <c r="R96" s="75">
        <v>31.4</v>
      </c>
      <c r="S96" s="75">
        <v>2.1</v>
      </c>
      <c r="T96" s="75" t="s">
        <v>863</v>
      </c>
      <c r="U96" s="75" t="s">
        <v>1418</v>
      </c>
      <c r="V96" s="75">
        <v>2.7</v>
      </c>
      <c r="W96" s="75">
        <v>2</v>
      </c>
      <c r="X96" s="75" t="s">
        <v>930</v>
      </c>
      <c r="Y96" s="75" t="s">
        <v>1419</v>
      </c>
      <c r="Z96" s="75">
        <v>2.8</v>
      </c>
      <c r="AA96" s="75" t="s">
        <v>863</v>
      </c>
      <c r="AB96" s="75" t="s">
        <v>795</v>
      </c>
      <c r="AC96" s="75">
        <v>45</v>
      </c>
      <c r="AD96" s="75">
        <v>10</v>
      </c>
      <c r="AE96" s="75">
        <v>1019.3</v>
      </c>
      <c r="AF96" s="75">
        <v>998.2</v>
      </c>
      <c r="AG96" s="75">
        <v>64</v>
      </c>
      <c r="AH96" s="75" t="s">
        <v>1391</v>
      </c>
      <c r="AI96" s="75">
        <v>3.3</v>
      </c>
      <c r="AJ96" s="75">
        <v>103</v>
      </c>
      <c r="AK96" s="75" t="s">
        <v>1392</v>
      </c>
      <c r="AL96" s="75">
        <v>4.3</v>
      </c>
      <c r="AM96" s="75">
        <v>40.6</v>
      </c>
      <c r="AN96" s="127">
        <v>-13.6</v>
      </c>
    </row>
    <row r="97" s="2" customFormat="1" customHeight="1" spans="1:40">
      <c r="A97" s="74"/>
      <c r="B97" s="53">
        <v>6</v>
      </c>
      <c r="C97" s="54" t="s">
        <v>1420</v>
      </c>
      <c r="D97" s="53" t="s">
        <v>1421</v>
      </c>
      <c r="E97" s="75" t="s">
        <v>1422</v>
      </c>
      <c r="F97" s="75" t="s">
        <v>1423</v>
      </c>
      <c r="G97" s="75">
        <v>37.7</v>
      </c>
      <c r="H97" s="75" t="s">
        <v>699</v>
      </c>
      <c r="I97" s="75">
        <v>14.7</v>
      </c>
      <c r="J97" s="75">
        <v>-3.5</v>
      </c>
      <c r="K97" s="75">
        <v>0.6</v>
      </c>
      <c r="L97" s="75">
        <v>-5.7</v>
      </c>
      <c r="M97" s="75">
        <v>68</v>
      </c>
      <c r="N97" s="75">
        <v>35</v>
      </c>
      <c r="O97" s="75">
        <v>27.8</v>
      </c>
      <c r="P97" s="75">
        <v>31.1</v>
      </c>
      <c r="Q97" s="75">
        <v>66</v>
      </c>
      <c r="R97" s="75">
        <v>30.7</v>
      </c>
      <c r="S97" s="75">
        <v>2.3</v>
      </c>
      <c r="T97" s="75" t="s">
        <v>782</v>
      </c>
      <c r="U97" s="75" t="s">
        <v>960</v>
      </c>
      <c r="V97" s="75">
        <v>2.9</v>
      </c>
      <c r="W97" s="75">
        <v>2.5</v>
      </c>
      <c r="X97" s="75" t="s">
        <v>732</v>
      </c>
      <c r="Y97" s="75" t="s">
        <v>1288</v>
      </c>
      <c r="Z97" s="75">
        <v>3.3</v>
      </c>
      <c r="AA97" s="75" t="s">
        <v>854</v>
      </c>
      <c r="AB97" s="75" t="s">
        <v>1424</v>
      </c>
      <c r="AC97" s="75">
        <v>48</v>
      </c>
      <c r="AD97" s="75">
        <v>18</v>
      </c>
      <c r="AE97" s="75">
        <v>1021.9</v>
      </c>
      <c r="AF97" s="75">
        <v>100.4</v>
      </c>
      <c r="AG97" s="75">
        <v>93</v>
      </c>
      <c r="AH97" s="75" t="s">
        <v>1425</v>
      </c>
      <c r="AI97" s="75">
        <v>2.1</v>
      </c>
      <c r="AJ97" s="75">
        <v>121</v>
      </c>
      <c r="AK97" s="75" t="s">
        <v>1426</v>
      </c>
      <c r="AL97" s="75">
        <v>3.2</v>
      </c>
      <c r="AM97" s="75">
        <v>41.3</v>
      </c>
      <c r="AN97" s="127">
        <v>-17.5</v>
      </c>
    </row>
    <row r="98" s="2" customFormat="1" customHeight="1" spans="1:40">
      <c r="A98" s="74"/>
      <c r="B98" s="53">
        <v>7</v>
      </c>
      <c r="C98" s="54" t="s">
        <v>1427</v>
      </c>
      <c r="D98" s="53" t="s">
        <v>1428</v>
      </c>
      <c r="E98" s="75" t="s">
        <v>1429</v>
      </c>
      <c r="F98" s="75" t="s">
        <v>741</v>
      </c>
      <c r="G98" s="75">
        <v>1840.4</v>
      </c>
      <c r="H98" s="75" t="s">
        <v>699</v>
      </c>
      <c r="I98" s="75">
        <v>8</v>
      </c>
      <c r="J98" s="75">
        <v>-9.9</v>
      </c>
      <c r="K98" s="75">
        <v>-2.4</v>
      </c>
      <c r="L98" s="75">
        <v>-13</v>
      </c>
      <c r="M98" s="75">
        <v>63</v>
      </c>
      <c r="N98" s="75">
        <v>22</v>
      </c>
      <c r="O98" s="75">
        <v>19.2</v>
      </c>
      <c r="P98" s="75">
        <v>19</v>
      </c>
      <c r="Q98" s="75">
        <v>90</v>
      </c>
      <c r="R98" s="75">
        <v>19.9</v>
      </c>
      <c r="S98" s="75">
        <v>6.1</v>
      </c>
      <c r="T98" s="75" t="s">
        <v>961</v>
      </c>
      <c r="U98" s="75">
        <v>12</v>
      </c>
      <c r="V98" s="75">
        <v>7.7</v>
      </c>
      <c r="W98" s="75">
        <v>6.3</v>
      </c>
      <c r="X98" s="75" t="s">
        <v>723</v>
      </c>
      <c r="Y98" s="75">
        <v>17</v>
      </c>
      <c r="Z98" s="75">
        <v>7</v>
      </c>
      <c r="AA98" s="75" t="s">
        <v>723</v>
      </c>
      <c r="AB98" s="75">
        <v>10</v>
      </c>
      <c r="AC98" s="75">
        <v>48</v>
      </c>
      <c r="AD98" s="75" t="s">
        <v>25</v>
      </c>
      <c r="AE98" s="75">
        <v>817.4</v>
      </c>
      <c r="AF98" s="75">
        <v>814.3</v>
      </c>
      <c r="AG98" s="75">
        <v>148</v>
      </c>
      <c r="AH98" s="75" t="s">
        <v>1430</v>
      </c>
      <c r="AI98" s="75">
        <v>0.3</v>
      </c>
      <c r="AJ98" s="75">
        <v>177</v>
      </c>
      <c r="AK98" s="75" t="s">
        <v>1431</v>
      </c>
      <c r="AL98" s="75">
        <v>1.4</v>
      </c>
      <c r="AM98" s="75">
        <v>27.6</v>
      </c>
      <c r="AN98" s="127">
        <v>-22.7</v>
      </c>
    </row>
    <row r="99" s="2" customFormat="1" customHeight="1" spans="1:40">
      <c r="A99" s="74"/>
      <c r="B99" s="53">
        <v>8</v>
      </c>
      <c r="C99" s="54" t="s">
        <v>1432</v>
      </c>
      <c r="D99" s="53" t="s">
        <v>1433</v>
      </c>
      <c r="E99" s="75" t="s">
        <v>1434</v>
      </c>
      <c r="F99" s="75" t="s">
        <v>1435</v>
      </c>
      <c r="G99" s="75">
        <v>27.5</v>
      </c>
      <c r="H99" s="75" t="s">
        <v>699</v>
      </c>
      <c r="I99" s="86">
        <v>15.4</v>
      </c>
      <c r="J99" s="75">
        <v>-1.8</v>
      </c>
      <c r="K99" s="75">
        <v>2.3</v>
      </c>
      <c r="L99" s="75">
        <v>-4.2</v>
      </c>
      <c r="M99" s="75">
        <v>73</v>
      </c>
      <c r="N99" s="75">
        <v>34.5</v>
      </c>
      <c r="O99" s="75">
        <v>28.2</v>
      </c>
      <c r="P99" s="75">
        <v>31</v>
      </c>
      <c r="Q99" s="75">
        <v>70</v>
      </c>
      <c r="R99" s="75">
        <v>31.2</v>
      </c>
      <c r="S99" s="75">
        <v>2.4</v>
      </c>
      <c r="T99" s="75" t="s">
        <v>782</v>
      </c>
      <c r="U99" s="75" t="s">
        <v>705</v>
      </c>
      <c r="V99" s="75">
        <v>2.5</v>
      </c>
      <c r="W99" s="75">
        <v>2.2</v>
      </c>
      <c r="X99" s="75" t="s">
        <v>702</v>
      </c>
      <c r="Y99" s="75" t="s">
        <v>1436</v>
      </c>
      <c r="Z99" s="75">
        <v>2.8</v>
      </c>
      <c r="AA99" s="75" t="s">
        <v>742</v>
      </c>
      <c r="AB99" s="75" t="s">
        <v>1437</v>
      </c>
      <c r="AC99" s="75">
        <v>42</v>
      </c>
      <c r="AD99" s="75">
        <v>11</v>
      </c>
      <c r="AE99" s="75">
        <v>1022.9</v>
      </c>
      <c r="AF99" s="75">
        <v>1001.8</v>
      </c>
      <c r="AG99" s="75">
        <v>67</v>
      </c>
      <c r="AH99" s="75" t="s">
        <v>1438</v>
      </c>
      <c r="AI99" s="75">
        <v>3.2</v>
      </c>
      <c r="AJ99" s="75">
        <v>110</v>
      </c>
      <c r="AK99" s="75" t="s">
        <v>1439</v>
      </c>
      <c r="AL99" s="75">
        <v>4.2</v>
      </c>
      <c r="AM99" s="75">
        <v>38.7</v>
      </c>
      <c r="AN99" s="127">
        <v>-13</v>
      </c>
    </row>
    <row r="100" s="13" customFormat="1" customHeight="1" spans="1:40">
      <c r="A100" s="74"/>
      <c r="B100" s="53">
        <v>9</v>
      </c>
      <c r="C100" s="54" t="s">
        <v>1440</v>
      </c>
      <c r="D100" s="53" t="s">
        <v>1441</v>
      </c>
      <c r="E100" s="76" t="s">
        <v>1442</v>
      </c>
      <c r="F100" s="76" t="s">
        <v>1443</v>
      </c>
      <c r="G100" s="76">
        <v>30.6</v>
      </c>
      <c r="H100" s="76" t="s">
        <v>699</v>
      </c>
      <c r="I100" s="102">
        <v>15.3</v>
      </c>
      <c r="J100" s="76">
        <v>-2.5</v>
      </c>
      <c r="K100" s="76">
        <v>1.8</v>
      </c>
      <c r="L100" s="76">
        <v>-5.2</v>
      </c>
      <c r="M100" s="76">
        <v>71</v>
      </c>
      <c r="N100" s="76">
        <v>35.2</v>
      </c>
      <c r="O100" s="76">
        <v>28.1</v>
      </c>
      <c r="P100" s="76">
        <v>31.3</v>
      </c>
      <c r="Q100" s="76">
        <v>67</v>
      </c>
      <c r="R100" s="76">
        <v>31.4</v>
      </c>
      <c r="S100" s="76">
        <v>2.3</v>
      </c>
      <c r="T100" s="76" t="s">
        <v>863</v>
      </c>
      <c r="U100" s="76" t="s">
        <v>1142</v>
      </c>
      <c r="V100" s="76">
        <v>2.4</v>
      </c>
      <c r="W100" s="76">
        <v>2.5</v>
      </c>
      <c r="X100" s="76" t="s">
        <v>742</v>
      </c>
      <c r="Y100" s="76" t="s">
        <v>1444</v>
      </c>
      <c r="Z100" s="76">
        <v>2.5</v>
      </c>
      <c r="AA100" s="76" t="s">
        <v>742</v>
      </c>
      <c r="AB100" s="76" t="s">
        <v>1444</v>
      </c>
      <c r="AC100" s="76">
        <v>43</v>
      </c>
      <c r="AD100" s="76">
        <v>13</v>
      </c>
      <c r="AE100" s="76">
        <v>1022.5</v>
      </c>
      <c r="AF100" s="76">
        <v>1000.8</v>
      </c>
      <c r="AG100" s="76">
        <v>71</v>
      </c>
      <c r="AH100" s="76" t="s">
        <v>1445</v>
      </c>
      <c r="AI100" s="76">
        <v>2.8</v>
      </c>
      <c r="AJ100" s="76">
        <v>111</v>
      </c>
      <c r="AK100" s="76" t="s">
        <v>1446</v>
      </c>
      <c r="AL100" s="76">
        <v>3.8</v>
      </c>
      <c r="AM100" s="76">
        <v>40.8</v>
      </c>
      <c r="AN100" s="128">
        <v>-14.9</v>
      </c>
    </row>
    <row r="101" s="2" customFormat="1" customHeight="1" spans="1:40">
      <c r="A101" s="74"/>
      <c r="B101" s="53">
        <v>10</v>
      </c>
      <c r="C101" s="54" t="s">
        <v>1447</v>
      </c>
      <c r="D101" s="53" t="s">
        <v>1448</v>
      </c>
      <c r="E101" s="75" t="s">
        <v>1449</v>
      </c>
      <c r="F101" s="75" t="s">
        <v>1450</v>
      </c>
      <c r="G101" s="75">
        <v>25.9</v>
      </c>
      <c r="H101" s="75" t="s">
        <v>699</v>
      </c>
      <c r="I101" s="86">
        <v>14.7</v>
      </c>
      <c r="J101" s="75">
        <v>-3.5</v>
      </c>
      <c r="K101" s="75">
        <v>0.8</v>
      </c>
      <c r="L101" s="75">
        <v>-5.6</v>
      </c>
      <c r="M101" s="75">
        <v>68</v>
      </c>
      <c r="N101" s="75">
        <v>35</v>
      </c>
      <c r="O101" s="75">
        <v>27.8</v>
      </c>
      <c r="P101" s="75">
        <v>31</v>
      </c>
      <c r="Q101" s="75">
        <v>66</v>
      </c>
      <c r="R101" s="75">
        <v>30.7</v>
      </c>
      <c r="S101" s="75">
        <v>2.4</v>
      </c>
      <c r="T101" s="75" t="s">
        <v>1039</v>
      </c>
      <c r="U101" s="75">
        <v>11</v>
      </c>
      <c r="V101" s="75">
        <v>2.4</v>
      </c>
      <c r="W101" s="75">
        <v>2.2</v>
      </c>
      <c r="X101" s="75" t="s">
        <v>1033</v>
      </c>
      <c r="Y101" s="75">
        <v>14</v>
      </c>
      <c r="Z101" s="75">
        <v>2.9</v>
      </c>
      <c r="AA101" s="75" t="s">
        <v>1033</v>
      </c>
      <c r="AB101" s="75">
        <v>12</v>
      </c>
      <c r="AC101" s="75">
        <v>50</v>
      </c>
      <c r="AD101" s="75">
        <v>14</v>
      </c>
      <c r="AE101" s="75">
        <v>1023.9</v>
      </c>
      <c r="AF101" s="75">
        <v>1002.3</v>
      </c>
      <c r="AG101" s="75">
        <v>93</v>
      </c>
      <c r="AH101" s="75" t="s">
        <v>1451</v>
      </c>
      <c r="AI101" s="75">
        <v>2.2</v>
      </c>
      <c r="AJ101" s="75">
        <v>121</v>
      </c>
      <c r="AK101" s="75" t="s">
        <v>1452</v>
      </c>
      <c r="AL101" s="75">
        <v>3.3</v>
      </c>
      <c r="AM101" s="75">
        <v>40.9</v>
      </c>
      <c r="AN101" s="127">
        <v>-18.7</v>
      </c>
    </row>
    <row r="102" s="2" customFormat="1" customHeight="1" spans="1:40">
      <c r="A102" s="74"/>
      <c r="B102" s="53">
        <v>11</v>
      </c>
      <c r="C102" s="54" t="s">
        <v>1453</v>
      </c>
      <c r="D102" s="53" t="s">
        <v>1454</v>
      </c>
      <c r="E102" s="75" t="s">
        <v>1455</v>
      </c>
      <c r="F102" s="75" t="s">
        <v>1456</v>
      </c>
      <c r="G102" s="75">
        <v>22.4</v>
      </c>
      <c r="H102" s="75" t="s">
        <v>699</v>
      </c>
      <c r="I102" s="75">
        <v>16</v>
      </c>
      <c r="J102" s="75">
        <v>-1.2</v>
      </c>
      <c r="K102" s="75">
        <v>2.9</v>
      </c>
      <c r="L102" s="75">
        <v>-3.8</v>
      </c>
      <c r="M102" s="75">
        <v>75</v>
      </c>
      <c r="N102" s="75">
        <v>35.3</v>
      </c>
      <c r="O102" s="75">
        <v>28.4</v>
      </c>
      <c r="P102" s="75">
        <v>31.1</v>
      </c>
      <c r="Q102" s="75">
        <v>68</v>
      </c>
      <c r="R102" s="75">
        <v>32.1</v>
      </c>
      <c r="S102" s="75">
        <v>2.4</v>
      </c>
      <c r="T102" s="75" t="s">
        <v>1149</v>
      </c>
      <c r="U102" s="75" t="s">
        <v>941</v>
      </c>
      <c r="V102" s="75">
        <v>2.5</v>
      </c>
      <c r="W102" s="75">
        <v>2.5</v>
      </c>
      <c r="X102" s="75" t="s">
        <v>1149</v>
      </c>
      <c r="Y102" s="75" t="s">
        <v>1457</v>
      </c>
      <c r="Z102" s="75">
        <v>3</v>
      </c>
      <c r="AA102" s="75" t="s">
        <v>1149</v>
      </c>
      <c r="AB102" s="75" t="s">
        <v>1055</v>
      </c>
      <c r="AC102" s="75">
        <v>41</v>
      </c>
      <c r="AD102" s="75">
        <v>9</v>
      </c>
      <c r="AE102" s="75">
        <v>1023.8</v>
      </c>
      <c r="AF102" s="75">
        <v>1002.5</v>
      </c>
      <c r="AG102" s="75">
        <v>59</v>
      </c>
      <c r="AH102" s="75" t="s">
        <v>1458</v>
      </c>
      <c r="AI102" s="75">
        <v>3.5</v>
      </c>
      <c r="AJ102" s="75">
        <v>101</v>
      </c>
      <c r="AK102" s="75" t="s">
        <v>1459</v>
      </c>
      <c r="AL102" s="75">
        <v>4.5</v>
      </c>
      <c r="AM102" s="75">
        <v>39.3</v>
      </c>
      <c r="AN102" s="127">
        <v>-13.2</v>
      </c>
    </row>
    <row r="103" s="6" customFormat="1" customHeight="1" spans="1:40">
      <c r="A103" s="56"/>
      <c r="B103" s="143">
        <v>12</v>
      </c>
      <c r="C103" s="61" t="s">
        <v>1460</v>
      </c>
      <c r="D103" s="60" t="s">
        <v>1461</v>
      </c>
      <c r="E103" s="60" t="s">
        <v>1351</v>
      </c>
      <c r="F103" s="60" t="s">
        <v>1462</v>
      </c>
      <c r="G103" s="60">
        <v>89.4</v>
      </c>
      <c r="H103" s="60" t="s">
        <v>699</v>
      </c>
      <c r="I103" s="60">
        <v>15.5</v>
      </c>
      <c r="J103" s="60">
        <v>-1.5</v>
      </c>
      <c r="K103" s="60">
        <v>2.9</v>
      </c>
      <c r="L103" s="60">
        <v>-4.1</v>
      </c>
      <c r="M103" s="60">
        <v>79</v>
      </c>
      <c r="N103" s="60">
        <v>36.1</v>
      </c>
      <c r="O103" s="60">
        <v>27.4</v>
      </c>
      <c r="P103" s="60">
        <v>32</v>
      </c>
      <c r="Q103" s="60">
        <v>63</v>
      </c>
      <c r="R103" s="60">
        <v>30.8</v>
      </c>
      <c r="S103" s="60">
        <v>1.9</v>
      </c>
      <c r="T103" s="60" t="s">
        <v>782</v>
      </c>
      <c r="U103" s="60" t="s">
        <v>1092</v>
      </c>
      <c r="V103" s="60">
        <v>2.2</v>
      </c>
      <c r="W103" s="60">
        <v>1.7</v>
      </c>
      <c r="X103" s="60" t="s">
        <v>702</v>
      </c>
      <c r="Y103" s="60" t="s">
        <v>1463</v>
      </c>
      <c r="Z103" s="60">
        <v>3.5</v>
      </c>
      <c r="AA103" s="60" t="s">
        <v>702</v>
      </c>
      <c r="AB103" s="60" t="s">
        <v>1464</v>
      </c>
      <c r="AC103" s="60">
        <v>38</v>
      </c>
      <c r="AD103" s="60">
        <v>11</v>
      </c>
      <c r="AE103" s="60">
        <v>1015.7</v>
      </c>
      <c r="AF103" s="60">
        <v>995.8</v>
      </c>
      <c r="AG103" s="60">
        <v>65</v>
      </c>
      <c r="AH103" s="60" t="s">
        <v>1465</v>
      </c>
      <c r="AI103" s="60">
        <v>3.4</v>
      </c>
      <c r="AJ103" s="60">
        <v>104</v>
      </c>
      <c r="AK103" s="60" t="s">
        <v>1466</v>
      </c>
      <c r="AL103" s="60">
        <v>4.5</v>
      </c>
      <c r="AM103" s="60">
        <v>41.1</v>
      </c>
      <c r="AN103" s="120">
        <v>-15.9</v>
      </c>
    </row>
    <row r="104" s="3" customFormat="1" customHeight="1" spans="1:40">
      <c r="A104" s="59" t="s">
        <v>1467</v>
      </c>
      <c r="B104" s="51">
        <v>1</v>
      </c>
      <c r="C104" s="50" t="s">
        <v>1468</v>
      </c>
      <c r="D104" s="51" t="s">
        <v>1469</v>
      </c>
      <c r="E104" s="51" t="s">
        <v>1470</v>
      </c>
      <c r="F104" s="51" t="s">
        <v>1471</v>
      </c>
      <c r="G104" s="51">
        <v>84</v>
      </c>
      <c r="H104" s="51" t="s">
        <v>699</v>
      </c>
      <c r="I104" s="51">
        <v>19.8</v>
      </c>
      <c r="J104" s="51">
        <v>6.3</v>
      </c>
      <c r="K104" s="51">
        <v>10.9</v>
      </c>
      <c r="L104" s="51">
        <v>4.4</v>
      </c>
      <c r="M104" s="51">
        <v>74</v>
      </c>
      <c r="N104" s="51">
        <v>35.9</v>
      </c>
      <c r="O104" s="51">
        <v>28</v>
      </c>
      <c r="P104" s="51">
        <v>33.1</v>
      </c>
      <c r="Q104" s="51">
        <v>61</v>
      </c>
      <c r="R104" s="51">
        <v>30.8</v>
      </c>
      <c r="S104" s="51">
        <v>3</v>
      </c>
      <c r="T104" s="51" t="s">
        <v>722</v>
      </c>
      <c r="U104" s="51">
        <v>24</v>
      </c>
      <c r="V104" s="51">
        <v>4.2</v>
      </c>
      <c r="W104" s="51">
        <v>2.4</v>
      </c>
      <c r="X104" s="51" t="s">
        <v>854</v>
      </c>
      <c r="Y104" s="51" t="s">
        <v>1472</v>
      </c>
      <c r="Z104" s="51">
        <v>3.1</v>
      </c>
      <c r="AA104" s="51" t="s">
        <v>863</v>
      </c>
      <c r="AB104" s="51" t="s">
        <v>764</v>
      </c>
      <c r="AC104" s="51">
        <v>32</v>
      </c>
      <c r="AD104" s="51" t="s">
        <v>25</v>
      </c>
      <c r="AE104" s="51">
        <v>1012.9</v>
      </c>
      <c r="AF104" s="51">
        <v>996.6</v>
      </c>
      <c r="AG104" s="51">
        <v>0</v>
      </c>
      <c r="AH104" s="51" t="s">
        <v>25</v>
      </c>
      <c r="AI104" s="51" t="s">
        <v>25</v>
      </c>
      <c r="AJ104" s="51">
        <v>0</v>
      </c>
      <c r="AK104" s="51" t="s">
        <v>25</v>
      </c>
      <c r="AL104" s="51" t="s">
        <v>25</v>
      </c>
      <c r="AM104" s="51">
        <v>39.9</v>
      </c>
      <c r="AN104" s="117">
        <v>-1.7</v>
      </c>
    </row>
    <row r="105" s="2" customFormat="1" customHeight="1" spans="1:40">
      <c r="A105" s="62"/>
      <c r="B105" s="87">
        <v>2</v>
      </c>
      <c r="C105" s="50" t="s">
        <v>1473</v>
      </c>
      <c r="D105" s="51" t="s">
        <v>1474</v>
      </c>
      <c r="E105" s="75" t="s">
        <v>1475</v>
      </c>
      <c r="F105" s="75" t="s">
        <v>1476</v>
      </c>
      <c r="G105" s="75">
        <v>139.4</v>
      </c>
      <c r="H105" s="75" t="s">
        <v>699</v>
      </c>
      <c r="I105" s="75">
        <v>20.6</v>
      </c>
      <c r="J105" s="75">
        <v>8.3</v>
      </c>
      <c r="K105" s="75">
        <v>12.5</v>
      </c>
      <c r="L105" s="75">
        <v>6.6</v>
      </c>
      <c r="M105" s="75">
        <v>79</v>
      </c>
      <c r="N105" s="75">
        <v>33.5</v>
      </c>
      <c r="O105" s="75">
        <v>27.5</v>
      </c>
      <c r="P105" s="75">
        <v>31.3</v>
      </c>
      <c r="Q105" s="75">
        <v>71</v>
      </c>
      <c r="R105" s="75">
        <v>29.7</v>
      </c>
      <c r="S105" s="75">
        <v>3.1</v>
      </c>
      <c r="T105" s="75" t="s">
        <v>722</v>
      </c>
      <c r="U105" s="75">
        <v>10</v>
      </c>
      <c r="V105" s="75">
        <v>3.4</v>
      </c>
      <c r="W105" s="75">
        <v>3.3</v>
      </c>
      <c r="X105" s="75" t="s">
        <v>1039</v>
      </c>
      <c r="Y105" s="75">
        <v>23</v>
      </c>
      <c r="Z105" s="75">
        <v>4</v>
      </c>
      <c r="AA105" s="75" t="s">
        <v>1039</v>
      </c>
      <c r="AB105" s="75">
        <v>18</v>
      </c>
      <c r="AC105" s="75">
        <v>33</v>
      </c>
      <c r="AD105" s="75" t="s">
        <v>25</v>
      </c>
      <c r="AE105" s="75">
        <v>1006.5</v>
      </c>
      <c r="AF105" s="75">
        <v>994.5</v>
      </c>
      <c r="AG105" s="75">
        <v>0</v>
      </c>
      <c r="AH105" s="75" t="s">
        <v>25</v>
      </c>
      <c r="AI105" s="75" t="s">
        <v>25</v>
      </c>
      <c r="AJ105" s="75">
        <v>0</v>
      </c>
      <c r="AK105" s="75" t="s">
        <v>25</v>
      </c>
      <c r="AL105" s="75" t="s">
        <v>25</v>
      </c>
      <c r="AM105" s="75">
        <v>38.5</v>
      </c>
      <c r="AN105" s="127">
        <v>1.5</v>
      </c>
    </row>
    <row r="106" s="2" customFormat="1" customHeight="1" spans="1:40">
      <c r="A106" s="62"/>
      <c r="B106" s="87">
        <v>3</v>
      </c>
      <c r="C106" s="50" t="s">
        <v>1477</v>
      </c>
      <c r="D106" s="51" t="s">
        <v>1478</v>
      </c>
      <c r="E106" s="75" t="s">
        <v>1479</v>
      </c>
      <c r="F106" s="75" t="s">
        <v>1480</v>
      </c>
      <c r="G106" s="86">
        <v>28.9</v>
      </c>
      <c r="H106" s="86" t="s">
        <v>699</v>
      </c>
      <c r="I106" s="75">
        <v>21.3</v>
      </c>
      <c r="J106" s="75">
        <v>8.9</v>
      </c>
      <c r="K106" s="75">
        <v>13.2</v>
      </c>
      <c r="L106" s="75">
        <v>7.1</v>
      </c>
      <c r="M106" s="75">
        <v>76</v>
      </c>
      <c r="N106" s="75">
        <v>35.2</v>
      </c>
      <c r="O106" s="75">
        <v>27.6</v>
      </c>
      <c r="P106" s="75">
        <v>32.6</v>
      </c>
      <c r="Q106" s="75">
        <v>63</v>
      </c>
      <c r="R106" s="75">
        <v>30.8</v>
      </c>
      <c r="S106" s="75">
        <v>1.7</v>
      </c>
      <c r="T106" s="75" t="s">
        <v>930</v>
      </c>
      <c r="U106" s="75" t="s">
        <v>1481</v>
      </c>
      <c r="V106" s="75">
        <v>2.8</v>
      </c>
      <c r="W106" s="75">
        <v>1.6</v>
      </c>
      <c r="X106" s="75" t="s">
        <v>930</v>
      </c>
      <c r="Y106" s="75" t="s">
        <v>1482</v>
      </c>
      <c r="Z106" s="75">
        <v>2.8</v>
      </c>
      <c r="AA106" s="75" t="s">
        <v>930</v>
      </c>
      <c r="AB106" s="75" t="s">
        <v>1483</v>
      </c>
      <c r="AC106" s="75">
        <v>40</v>
      </c>
      <c r="AD106" s="75" t="s">
        <v>25</v>
      </c>
      <c r="AE106" s="75">
        <v>1018.1</v>
      </c>
      <c r="AF106" s="75">
        <v>1003</v>
      </c>
      <c r="AG106" s="75">
        <v>0</v>
      </c>
      <c r="AH106" s="75" t="s">
        <v>25</v>
      </c>
      <c r="AI106" s="75" t="s">
        <v>25</v>
      </c>
      <c r="AJ106" s="75">
        <v>0</v>
      </c>
      <c r="AK106" s="75" t="s">
        <v>25</v>
      </c>
      <c r="AL106" s="75" t="s">
        <v>25</v>
      </c>
      <c r="AM106" s="75">
        <v>38.6</v>
      </c>
      <c r="AN106" s="127">
        <v>-0.1</v>
      </c>
    </row>
    <row r="107" s="2" customFormat="1" customHeight="1" spans="1:40">
      <c r="A107" s="62"/>
      <c r="B107" s="87">
        <v>4</v>
      </c>
      <c r="C107" s="50" t="s">
        <v>1484</v>
      </c>
      <c r="D107" s="51" t="s">
        <v>1485</v>
      </c>
      <c r="E107" s="75" t="s">
        <v>1486</v>
      </c>
      <c r="F107" s="75" t="s">
        <v>1487</v>
      </c>
      <c r="G107" s="86">
        <v>342.9</v>
      </c>
      <c r="H107" s="86" t="s">
        <v>699</v>
      </c>
      <c r="I107" s="75">
        <v>17.1</v>
      </c>
      <c r="J107" s="75">
        <v>1.3</v>
      </c>
      <c r="K107" s="75">
        <v>6.4</v>
      </c>
      <c r="L107" s="75">
        <v>-1</v>
      </c>
      <c r="M107" s="75">
        <v>86</v>
      </c>
      <c r="N107" s="75">
        <v>34.6</v>
      </c>
      <c r="O107" s="75">
        <v>26.5</v>
      </c>
      <c r="P107" s="75">
        <v>31.9</v>
      </c>
      <c r="Q107" s="75">
        <v>60</v>
      </c>
      <c r="R107" s="75">
        <v>28.6</v>
      </c>
      <c r="S107" s="75">
        <v>1</v>
      </c>
      <c r="T107" s="75" t="s">
        <v>937</v>
      </c>
      <c r="U107" s="75" t="s">
        <v>1488</v>
      </c>
      <c r="V107" s="75">
        <v>2.7</v>
      </c>
      <c r="W107" s="75">
        <v>0.9</v>
      </c>
      <c r="X107" s="75" t="s">
        <v>937</v>
      </c>
      <c r="Y107" s="75" t="s">
        <v>1489</v>
      </c>
      <c r="Z107" s="75">
        <v>2.5</v>
      </c>
      <c r="AA107" s="75" t="s">
        <v>937</v>
      </c>
      <c r="AB107" s="75" t="s">
        <v>1490</v>
      </c>
      <c r="AC107" s="75">
        <v>30</v>
      </c>
      <c r="AD107" s="75">
        <v>7</v>
      </c>
      <c r="AE107" s="75">
        <v>982.4</v>
      </c>
      <c r="AF107" s="75">
        <v>967.3</v>
      </c>
      <c r="AG107" s="75">
        <v>0</v>
      </c>
      <c r="AH107" s="75" t="s">
        <v>25</v>
      </c>
      <c r="AI107" s="75" t="s">
        <v>25</v>
      </c>
      <c r="AJ107" s="75">
        <v>66</v>
      </c>
      <c r="AK107" s="75" t="s">
        <v>1491</v>
      </c>
      <c r="AL107" s="75">
        <v>6.8</v>
      </c>
      <c r="AM107" s="75">
        <v>38.9</v>
      </c>
      <c r="AN107" s="127">
        <v>-10.6</v>
      </c>
    </row>
    <row r="108" s="13" customFormat="1" customHeight="1" spans="1:40">
      <c r="A108" s="62"/>
      <c r="B108" s="87">
        <v>5</v>
      </c>
      <c r="C108" s="50" t="s">
        <v>1492</v>
      </c>
      <c r="D108" s="51" t="s">
        <v>1493</v>
      </c>
      <c r="E108" s="76" t="s">
        <v>1494</v>
      </c>
      <c r="F108" s="76" t="s">
        <v>1495</v>
      </c>
      <c r="G108" s="76">
        <v>125.6</v>
      </c>
      <c r="H108" s="76" t="s">
        <v>699</v>
      </c>
      <c r="I108" s="102">
        <v>19.5</v>
      </c>
      <c r="J108" s="76">
        <v>4.5</v>
      </c>
      <c r="K108" s="76">
        <v>9.7</v>
      </c>
      <c r="L108" s="76">
        <v>2.1</v>
      </c>
      <c r="M108" s="76">
        <v>78</v>
      </c>
      <c r="N108" s="76">
        <v>36.1</v>
      </c>
      <c r="O108" s="76">
        <v>27.1</v>
      </c>
      <c r="P108" s="76">
        <v>33.7</v>
      </c>
      <c r="Q108" s="76">
        <v>55</v>
      </c>
      <c r="R108" s="76">
        <v>30.7</v>
      </c>
      <c r="S108" s="76">
        <v>1.1</v>
      </c>
      <c r="T108" s="76" t="s">
        <v>1496</v>
      </c>
      <c r="U108" s="76" t="s">
        <v>1497</v>
      </c>
      <c r="V108" s="76">
        <v>1.8</v>
      </c>
      <c r="W108" s="76">
        <v>1</v>
      </c>
      <c r="X108" s="76" t="s">
        <v>1047</v>
      </c>
      <c r="Y108" s="76" t="s">
        <v>1498</v>
      </c>
      <c r="Z108" s="76">
        <v>2.1</v>
      </c>
      <c r="AA108" s="76" t="s">
        <v>1047</v>
      </c>
      <c r="AB108" s="76" t="s">
        <v>1499</v>
      </c>
      <c r="AC108" s="76">
        <v>31</v>
      </c>
      <c r="AD108" s="76" t="s">
        <v>25</v>
      </c>
      <c r="AE108" s="76">
        <v>1008</v>
      </c>
      <c r="AF108" s="76">
        <v>991.5</v>
      </c>
      <c r="AG108" s="76">
        <v>0</v>
      </c>
      <c r="AH108" s="76" t="s">
        <v>25</v>
      </c>
      <c r="AI108" s="76" t="s">
        <v>25</v>
      </c>
      <c r="AJ108" s="76">
        <v>0</v>
      </c>
      <c r="AK108" s="76" t="s">
        <v>25</v>
      </c>
      <c r="AL108" s="76" t="s">
        <v>25</v>
      </c>
      <c r="AM108" s="76">
        <v>39.4</v>
      </c>
      <c r="AN108" s="128">
        <v>-5.1</v>
      </c>
    </row>
    <row r="109" s="2" customFormat="1" customHeight="1" spans="1:40">
      <c r="A109" s="62"/>
      <c r="B109" s="87">
        <v>6</v>
      </c>
      <c r="C109" s="50" t="s">
        <v>1500</v>
      </c>
      <c r="D109" s="51" t="s">
        <v>1501</v>
      </c>
      <c r="E109" s="75" t="s">
        <v>1502</v>
      </c>
      <c r="F109" s="75" t="s">
        <v>1503</v>
      </c>
      <c r="G109" s="86">
        <v>342.3</v>
      </c>
      <c r="H109" s="86" t="s">
        <v>1504</v>
      </c>
      <c r="I109" s="86">
        <v>20</v>
      </c>
      <c r="J109" s="75">
        <v>6.2</v>
      </c>
      <c r="K109" s="75">
        <v>11.6</v>
      </c>
      <c r="L109" s="75">
        <v>3.7</v>
      </c>
      <c r="M109" s="75">
        <v>73</v>
      </c>
      <c r="N109" s="75">
        <v>34.6</v>
      </c>
      <c r="O109" s="75">
        <v>25.5</v>
      </c>
      <c r="P109" s="75">
        <v>32.1</v>
      </c>
      <c r="Q109" s="75">
        <v>55</v>
      </c>
      <c r="R109" s="75">
        <v>29.4</v>
      </c>
      <c r="S109" s="75">
        <v>1.6</v>
      </c>
      <c r="T109" s="75" t="s">
        <v>756</v>
      </c>
      <c r="U109" s="75" t="s">
        <v>1505</v>
      </c>
      <c r="V109" s="75">
        <v>2.5</v>
      </c>
      <c r="W109" s="75">
        <v>1.5</v>
      </c>
      <c r="X109" s="75" t="s">
        <v>1506</v>
      </c>
      <c r="Y109" s="75" t="s">
        <v>1507</v>
      </c>
      <c r="Z109" s="75">
        <v>2.2</v>
      </c>
      <c r="AA109" s="75" t="s">
        <v>1506</v>
      </c>
      <c r="AB109" s="75" t="s">
        <v>1508</v>
      </c>
      <c r="AC109" s="75">
        <v>41</v>
      </c>
      <c r="AD109" s="75" t="s">
        <v>25</v>
      </c>
      <c r="AE109" s="75">
        <v>981.1</v>
      </c>
      <c r="AF109" s="75">
        <v>968.1</v>
      </c>
      <c r="AG109" s="75">
        <v>0</v>
      </c>
      <c r="AH109" s="75" t="s">
        <v>25</v>
      </c>
      <c r="AI109" s="75" t="s">
        <v>25</v>
      </c>
      <c r="AJ109" s="75">
        <v>0</v>
      </c>
      <c r="AK109" s="75" t="s">
        <v>25</v>
      </c>
      <c r="AL109" s="75" t="s">
        <v>25</v>
      </c>
      <c r="AM109" s="75">
        <v>39</v>
      </c>
      <c r="AN109" s="127">
        <v>-3</v>
      </c>
    </row>
    <row r="110" s="15" customFormat="1" customHeight="1" spans="1:40">
      <c r="A110" s="62"/>
      <c r="B110" s="144">
        <v>7</v>
      </c>
      <c r="C110" s="84" t="s">
        <v>1509</v>
      </c>
      <c r="D110" s="85" t="s">
        <v>1510</v>
      </c>
      <c r="E110" s="85" t="s">
        <v>1511</v>
      </c>
      <c r="F110" s="85" t="s">
        <v>1462</v>
      </c>
      <c r="G110" s="142">
        <v>869.5</v>
      </c>
      <c r="H110" s="142" t="s">
        <v>1512</v>
      </c>
      <c r="I110" s="142">
        <v>15.1</v>
      </c>
      <c r="J110" s="85">
        <v>0.7</v>
      </c>
      <c r="K110" s="85">
        <v>5.8</v>
      </c>
      <c r="L110" s="85">
        <v>-1.7</v>
      </c>
      <c r="M110" s="85">
        <v>82</v>
      </c>
      <c r="N110" s="85">
        <v>30.9</v>
      </c>
      <c r="O110" s="85">
        <v>23.8</v>
      </c>
      <c r="P110" s="85">
        <v>28.1</v>
      </c>
      <c r="Q110" s="85">
        <v>63</v>
      </c>
      <c r="R110" s="85">
        <v>25.9</v>
      </c>
      <c r="S110" s="85">
        <v>1.9</v>
      </c>
      <c r="T110" s="85" t="s">
        <v>1008</v>
      </c>
      <c r="U110" s="85" t="s">
        <v>1513</v>
      </c>
      <c r="V110" s="85">
        <v>3.1</v>
      </c>
      <c r="W110" s="85">
        <v>1.4</v>
      </c>
      <c r="X110" s="85" t="s">
        <v>1506</v>
      </c>
      <c r="Y110" s="85" t="s">
        <v>1514</v>
      </c>
      <c r="Z110" s="85">
        <v>2.5</v>
      </c>
      <c r="AA110" s="85" t="s">
        <v>1047</v>
      </c>
      <c r="AB110" s="85" t="s">
        <v>888</v>
      </c>
      <c r="AC110" s="85">
        <v>36</v>
      </c>
      <c r="AD110" s="85" t="s">
        <v>25</v>
      </c>
      <c r="AE110" s="85">
        <v>921.7</v>
      </c>
      <c r="AF110" s="85">
        <v>911.6</v>
      </c>
      <c r="AG110" s="85">
        <v>0</v>
      </c>
      <c r="AH110" s="85" t="s">
        <v>25</v>
      </c>
      <c r="AI110" s="85" t="s">
        <v>25</v>
      </c>
      <c r="AJ110" s="85">
        <v>87</v>
      </c>
      <c r="AK110" s="85" t="s">
        <v>1515</v>
      </c>
      <c r="AL110" s="85">
        <v>6.5</v>
      </c>
      <c r="AM110" s="85">
        <v>35</v>
      </c>
      <c r="AN110" s="130">
        <v>-9.7</v>
      </c>
    </row>
    <row r="111" s="14" customFormat="1" customHeight="1" spans="1:40">
      <c r="A111" s="145" t="s">
        <v>1516</v>
      </c>
      <c r="B111" s="146">
        <v>1</v>
      </c>
      <c r="C111" s="79" t="s">
        <v>1517</v>
      </c>
      <c r="D111" s="78" t="s">
        <v>1518</v>
      </c>
      <c r="E111" s="78" t="s">
        <v>1519</v>
      </c>
      <c r="F111" s="78" t="s">
        <v>1520</v>
      </c>
      <c r="G111" s="78">
        <v>46.7</v>
      </c>
      <c r="H111" s="78" t="s">
        <v>699</v>
      </c>
      <c r="I111" s="157">
        <v>17.6</v>
      </c>
      <c r="J111" s="78">
        <v>0.7</v>
      </c>
      <c r="K111" s="78">
        <v>5.3</v>
      </c>
      <c r="L111" s="78">
        <v>-1.5</v>
      </c>
      <c r="M111" s="78">
        <v>77</v>
      </c>
      <c r="N111" s="78">
        <v>35.5</v>
      </c>
      <c r="O111" s="78">
        <v>28.2</v>
      </c>
      <c r="P111" s="78">
        <v>32.7</v>
      </c>
      <c r="Q111" s="78">
        <v>63</v>
      </c>
      <c r="R111" s="78">
        <v>32.1</v>
      </c>
      <c r="S111" s="78">
        <v>2.2</v>
      </c>
      <c r="T111" s="78" t="s">
        <v>1008</v>
      </c>
      <c r="U111" s="78" t="s">
        <v>1521</v>
      </c>
      <c r="V111" s="78">
        <v>3.1</v>
      </c>
      <c r="W111" s="78">
        <v>2.6</v>
      </c>
      <c r="X111" s="78" t="s">
        <v>914</v>
      </c>
      <c r="Y111" s="78">
        <v>26</v>
      </c>
      <c r="Z111" s="78">
        <v>3.6</v>
      </c>
      <c r="AA111" s="78" t="s">
        <v>914</v>
      </c>
      <c r="AB111" s="78">
        <v>20</v>
      </c>
      <c r="AC111" s="78">
        <v>33</v>
      </c>
      <c r="AD111" s="78" t="s">
        <v>25</v>
      </c>
      <c r="AE111" s="78">
        <v>1019.5</v>
      </c>
      <c r="AF111" s="78">
        <v>999.5</v>
      </c>
      <c r="AG111" s="78">
        <v>26</v>
      </c>
      <c r="AH111" s="78" t="s">
        <v>1522</v>
      </c>
      <c r="AI111" s="78">
        <v>4.7</v>
      </c>
      <c r="AJ111" s="78">
        <v>66</v>
      </c>
      <c r="AK111" s="78" t="s">
        <v>1523</v>
      </c>
      <c r="AL111" s="78">
        <v>6.2</v>
      </c>
      <c r="AM111" s="78">
        <v>40.1</v>
      </c>
      <c r="AN111" s="129">
        <v>-9.7</v>
      </c>
    </row>
    <row r="112" s="2" customFormat="1" customHeight="1" spans="1:40">
      <c r="A112" s="147"/>
      <c r="B112" s="53">
        <v>2</v>
      </c>
      <c r="C112" s="54" t="s">
        <v>1524</v>
      </c>
      <c r="D112" s="53" t="s">
        <v>1525</v>
      </c>
      <c r="E112" s="75" t="s">
        <v>1526</v>
      </c>
      <c r="F112" s="75" t="s">
        <v>1527</v>
      </c>
      <c r="G112" s="75">
        <v>61.5</v>
      </c>
      <c r="H112" s="75" t="s">
        <v>699</v>
      </c>
      <c r="I112" s="86">
        <v>17.4</v>
      </c>
      <c r="J112" s="75">
        <v>1</v>
      </c>
      <c r="K112" s="75">
        <v>5.3</v>
      </c>
      <c r="L112" s="75">
        <v>-1.4</v>
      </c>
      <c r="M112" s="75">
        <v>78</v>
      </c>
      <c r="N112" s="75">
        <v>36</v>
      </c>
      <c r="O112" s="75">
        <v>27.7</v>
      </c>
      <c r="P112" s="75">
        <v>33</v>
      </c>
      <c r="Q112" s="75">
        <v>62</v>
      </c>
      <c r="R112" s="75">
        <v>31.5</v>
      </c>
      <c r="S112" s="75">
        <v>2.1</v>
      </c>
      <c r="T112" s="75" t="s">
        <v>1506</v>
      </c>
      <c r="U112" s="75" t="s">
        <v>1528</v>
      </c>
      <c r="V112" s="75">
        <v>2.3</v>
      </c>
      <c r="W112" s="75">
        <v>1.9</v>
      </c>
      <c r="X112" s="75" t="s">
        <v>1506</v>
      </c>
      <c r="Y112" s="75" t="s">
        <v>1529</v>
      </c>
      <c r="Z112" s="75">
        <v>2.8</v>
      </c>
      <c r="AA112" s="75" t="s">
        <v>1506</v>
      </c>
      <c r="AB112" s="75" t="s">
        <v>1530</v>
      </c>
      <c r="AC112" s="75">
        <v>365</v>
      </c>
      <c r="AD112" s="75" t="s">
        <v>25</v>
      </c>
      <c r="AE112" s="75">
        <v>1017.9</v>
      </c>
      <c r="AF112" s="75">
        <v>998.5</v>
      </c>
      <c r="AG112" s="75">
        <v>25</v>
      </c>
      <c r="AH112" s="75" t="s">
        <v>1531</v>
      </c>
      <c r="AI112" s="75">
        <v>4.8</v>
      </c>
      <c r="AJ112" s="75">
        <v>68</v>
      </c>
      <c r="AK112" s="75" t="s">
        <v>1532</v>
      </c>
      <c r="AL112" s="75">
        <v>6.1</v>
      </c>
      <c r="AM112" s="75">
        <v>40.4</v>
      </c>
      <c r="AN112" s="127">
        <v>-9.6</v>
      </c>
    </row>
    <row r="113" s="2" customFormat="1" customHeight="1" spans="1:40">
      <c r="A113" s="147"/>
      <c r="B113" s="53">
        <v>3</v>
      </c>
      <c r="C113" s="54" t="s">
        <v>1533</v>
      </c>
      <c r="D113" s="53" t="s">
        <v>1534</v>
      </c>
      <c r="E113" s="75" t="s">
        <v>1535</v>
      </c>
      <c r="F113" s="75" t="s">
        <v>1536</v>
      </c>
      <c r="G113" s="75">
        <v>36.1</v>
      </c>
      <c r="H113" s="75" t="s">
        <v>699</v>
      </c>
      <c r="I113" s="86">
        <v>17</v>
      </c>
      <c r="J113" s="75">
        <v>0.4</v>
      </c>
      <c r="K113" s="75">
        <v>4.5</v>
      </c>
      <c r="L113" s="75">
        <v>-2.3</v>
      </c>
      <c r="M113" s="75">
        <v>77</v>
      </c>
      <c r="N113" s="75">
        <v>35.8</v>
      </c>
      <c r="O113" s="75">
        <v>27.8</v>
      </c>
      <c r="P113" s="75">
        <v>32.7</v>
      </c>
      <c r="Q113" s="75">
        <v>64</v>
      </c>
      <c r="R113" s="75">
        <v>32.5</v>
      </c>
      <c r="S113" s="75">
        <v>2.3</v>
      </c>
      <c r="T113" s="75" t="s">
        <v>1047</v>
      </c>
      <c r="U113" s="75" t="s">
        <v>1056</v>
      </c>
      <c r="V113" s="75">
        <v>2.3</v>
      </c>
      <c r="W113" s="75">
        <v>2.7</v>
      </c>
      <c r="X113" s="75" t="s">
        <v>1033</v>
      </c>
      <c r="Y113" s="75">
        <v>20</v>
      </c>
      <c r="Z113" s="75">
        <v>4.1</v>
      </c>
      <c r="AA113" s="75" t="s">
        <v>1033</v>
      </c>
      <c r="AB113" s="75">
        <v>17</v>
      </c>
      <c r="AC113" s="75">
        <v>30</v>
      </c>
      <c r="AD113" s="75" t="s">
        <v>25</v>
      </c>
      <c r="AE113" s="75">
        <v>1021.7</v>
      </c>
      <c r="AF113" s="75">
        <v>1000.7</v>
      </c>
      <c r="AG113" s="75">
        <v>46</v>
      </c>
      <c r="AH113" s="75" t="s">
        <v>1537</v>
      </c>
      <c r="AI113" s="75">
        <v>4.6</v>
      </c>
      <c r="AJ113" s="75">
        <v>89</v>
      </c>
      <c r="AK113" s="75" t="s">
        <v>1538</v>
      </c>
      <c r="AL113" s="75">
        <v>5.5</v>
      </c>
      <c r="AM113" s="75">
        <v>40.3</v>
      </c>
      <c r="AN113" s="127">
        <v>-7</v>
      </c>
    </row>
    <row r="114" s="2" customFormat="1" customHeight="1" spans="1:40">
      <c r="A114" s="147"/>
      <c r="B114" s="53">
        <v>4</v>
      </c>
      <c r="C114" s="54" t="s">
        <v>1539</v>
      </c>
      <c r="D114" s="53" t="s">
        <v>1540</v>
      </c>
      <c r="E114" s="75" t="s">
        <v>1541</v>
      </c>
      <c r="F114" s="75" t="s">
        <v>1542</v>
      </c>
      <c r="G114" s="75">
        <v>116.3</v>
      </c>
      <c r="H114" s="75" t="s">
        <v>699</v>
      </c>
      <c r="I114" s="75">
        <v>17.5</v>
      </c>
      <c r="J114" s="75">
        <v>1.1</v>
      </c>
      <c r="K114" s="75">
        <v>5.5</v>
      </c>
      <c r="L114" s="75">
        <v>-1.2</v>
      </c>
      <c r="M114" s="75">
        <v>80</v>
      </c>
      <c r="N114" s="75">
        <v>36.1</v>
      </c>
      <c r="O114" s="75">
        <v>27.4</v>
      </c>
      <c r="P114" s="75">
        <v>33.1</v>
      </c>
      <c r="Q114" s="75">
        <v>60</v>
      </c>
      <c r="R114" s="75">
        <v>31.6</v>
      </c>
      <c r="S114" s="75">
        <v>2</v>
      </c>
      <c r="T114" s="75" t="s">
        <v>1033</v>
      </c>
      <c r="U114" s="75">
        <v>22</v>
      </c>
      <c r="V114" s="75">
        <v>2.5</v>
      </c>
      <c r="W114" s="75">
        <v>2.4</v>
      </c>
      <c r="X114" s="75" t="s">
        <v>1033</v>
      </c>
      <c r="Y114" s="75">
        <v>29</v>
      </c>
      <c r="Z114" s="75">
        <v>3.2</v>
      </c>
      <c r="AA114" s="75" t="s">
        <v>1033</v>
      </c>
      <c r="AB114" s="75">
        <v>28</v>
      </c>
      <c r="AC114" s="75">
        <v>33</v>
      </c>
      <c r="AD114" s="75" t="s">
        <v>25</v>
      </c>
      <c r="AE114" s="75">
        <v>1011.4</v>
      </c>
      <c r="AF114" s="75">
        <v>992.9</v>
      </c>
      <c r="AG114" s="75">
        <v>8</v>
      </c>
      <c r="AH114" s="75" t="s">
        <v>1543</v>
      </c>
      <c r="AI114" s="75">
        <v>4.9</v>
      </c>
      <c r="AJ114" s="75">
        <v>67</v>
      </c>
      <c r="AK114" s="75" t="s">
        <v>1438</v>
      </c>
      <c r="AL114" s="75">
        <v>6.3</v>
      </c>
      <c r="AM114" s="75">
        <v>40.7</v>
      </c>
      <c r="AN114" s="127">
        <v>-9.5</v>
      </c>
    </row>
    <row r="115" s="2" customFormat="1" customHeight="1" spans="1:40">
      <c r="A115" s="147"/>
      <c r="B115" s="53">
        <v>5</v>
      </c>
      <c r="C115" s="54" t="s">
        <v>1544</v>
      </c>
      <c r="D115" s="53" t="s">
        <v>1545</v>
      </c>
      <c r="E115" s="75" t="s">
        <v>1546</v>
      </c>
      <c r="F115" s="75" t="s">
        <v>1547</v>
      </c>
      <c r="G115" s="75">
        <v>123.8</v>
      </c>
      <c r="H115" s="75" t="s">
        <v>699</v>
      </c>
      <c r="I115" s="75">
        <v>19.4</v>
      </c>
      <c r="J115" s="75">
        <v>2.7</v>
      </c>
      <c r="K115" s="75">
        <v>8.2</v>
      </c>
      <c r="L115" s="75">
        <v>-0.5</v>
      </c>
      <c r="M115" s="75">
        <v>77</v>
      </c>
      <c r="N115" s="75">
        <v>35.4</v>
      </c>
      <c r="O115" s="75">
        <v>27</v>
      </c>
      <c r="P115" s="75">
        <v>33.2</v>
      </c>
      <c r="Q115" s="75">
        <v>57</v>
      </c>
      <c r="R115" s="75">
        <v>31.7</v>
      </c>
      <c r="S115" s="75">
        <v>1.8</v>
      </c>
      <c r="T115" s="75" t="s">
        <v>704</v>
      </c>
      <c r="U115" s="75" t="s">
        <v>1548</v>
      </c>
      <c r="V115" s="75">
        <v>2.5</v>
      </c>
      <c r="W115" s="75">
        <v>1.6</v>
      </c>
      <c r="X115" s="75" t="s">
        <v>840</v>
      </c>
      <c r="Y115" s="75" t="s">
        <v>1549</v>
      </c>
      <c r="Z115" s="75">
        <v>2.4</v>
      </c>
      <c r="AA115" s="75" t="s">
        <v>840</v>
      </c>
      <c r="AB115" s="75" t="s">
        <v>1550</v>
      </c>
      <c r="AC115" s="75">
        <v>31</v>
      </c>
      <c r="AD115" s="75" t="s">
        <v>25</v>
      </c>
      <c r="AE115" s="75">
        <v>1008.7</v>
      </c>
      <c r="AF115" s="75">
        <v>991.2</v>
      </c>
      <c r="AG115" s="75">
        <v>0</v>
      </c>
      <c r="AH115" s="75" t="s">
        <v>25</v>
      </c>
      <c r="AI115" s="75" t="s">
        <v>25</v>
      </c>
      <c r="AJ115" s="75">
        <v>12</v>
      </c>
      <c r="AK115" s="75" t="s">
        <v>1551</v>
      </c>
      <c r="AL115" s="75">
        <v>7.7</v>
      </c>
      <c r="AM115" s="75">
        <v>40</v>
      </c>
      <c r="AN115" s="127">
        <v>-3.8</v>
      </c>
    </row>
    <row r="116" s="13" customFormat="1" customHeight="1" spans="1:40">
      <c r="A116" s="147"/>
      <c r="B116" s="53">
        <v>6</v>
      </c>
      <c r="C116" s="54" t="s">
        <v>1552</v>
      </c>
      <c r="D116" s="53" t="s">
        <v>1553</v>
      </c>
      <c r="E116" s="76" t="s">
        <v>1554</v>
      </c>
      <c r="F116" s="76" t="s">
        <v>1555</v>
      </c>
      <c r="G116" s="76">
        <v>76.4</v>
      </c>
      <c r="H116" s="76" t="s">
        <v>699</v>
      </c>
      <c r="I116" s="76">
        <v>18.4</v>
      </c>
      <c r="J116" s="76">
        <v>1.7</v>
      </c>
      <c r="K116" s="76">
        <v>6.5</v>
      </c>
      <c r="L116" s="76">
        <v>-0.5</v>
      </c>
      <c r="M116" s="76">
        <v>81</v>
      </c>
      <c r="N116" s="76">
        <v>35.9</v>
      </c>
      <c r="O116" s="76">
        <v>27.6</v>
      </c>
      <c r="P116" s="76">
        <v>33.4</v>
      </c>
      <c r="Q116" s="76">
        <v>58</v>
      </c>
      <c r="R116" s="76">
        <v>32</v>
      </c>
      <c r="S116" s="76">
        <v>2.4</v>
      </c>
      <c r="T116" s="76" t="s">
        <v>948</v>
      </c>
      <c r="U116" s="76">
        <v>21</v>
      </c>
      <c r="V116" s="76">
        <v>3.2</v>
      </c>
      <c r="W116" s="76">
        <v>2</v>
      </c>
      <c r="X116" s="76" t="s">
        <v>1021</v>
      </c>
      <c r="Y116" s="76">
        <v>28</v>
      </c>
      <c r="Z116" s="76">
        <v>2.5</v>
      </c>
      <c r="AA116" s="76" t="s">
        <v>1021</v>
      </c>
      <c r="AB116" s="76">
        <v>21</v>
      </c>
      <c r="AC116" s="76">
        <v>28</v>
      </c>
      <c r="AD116" s="76" t="s">
        <v>25</v>
      </c>
      <c r="AE116" s="76">
        <v>1015.4</v>
      </c>
      <c r="AF116" s="76">
        <v>996.3</v>
      </c>
      <c r="AG116" s="76">
        <v>0</v>
      </c>
      <c r="AH116" s="76" t="s">
        <v>25</v>
      </c>
      <c r="AI116" s="76" t="s">
        <v>25</v>
      </c>
      <c r="AJ116" s="76">
        <v>53</v>
      </c>
      <c r="AK116" s="76" t="s">
        <v>1556</v>
      </c>
      <c r="AL116" s="76">
        <v>6.7</v>
      </c>
      <c r="AM116" s="76">
        <v>40.3</v>
      </c>
      <c r="AN116" s="128">
        <v>-8</v>
      </c>
    </row>
    <row r="117" s="2" customFormat="1" customHeight="1" spans="1:40">
      <c r="A117" s="147"/>
      <c r="B117" s="53">
        <v>7</v>
      </c>
      <c r="C117" s="54" t="s">
        <v>1557</v>
      </c>
      <c r="D117" s="53" t="s">
        <v>1558</v>
      </c>
      <c r="E117" s="75" t="s">
        <v>1559</v>
      </c>
      <c r="F117" s="75" t="s">
        <v>1560</v>
      </c>
      <c r="G117" s="75">
        <v>131.3</v>
      </c>
      <c r="H117" s="75" t="s">
        <v>699</v>
      </c>
      <c r="I117" s="75">
        <v>17.2</v>
      </c>
      <c r="J117" s="75">
        <v>1</v>
      </c>
      <c r="K117" s="75">
        <v>5.4</v>
      </c>
      <c r="L117" s="75">
        <v>-0.8</v>
      </c>
      <c r="M117" s="75">
        <v>81</v>
      </c>
      <c r="N117" s="75">
        <v>35.4</v>
      </c>
      <c r="O117" s="75">
        <v>27.4</v>
      </c>
      <c r="P117" s="75">
        <v>32.3</v>
      </c>
      <c r="Q117" s="75">
        <v>63</v>
      </c>
      <c r="R117" s="75">
        <v>30.8</v>
      </c>
      <c r="S117" s="75">
        <v>1.8</v>
      </c>
      <c r="T117" s="75" t="s">
        <v>796</v>
      </c>
      <c r="U117" s="75" t="s">
        <v>815</v>
      </c>
      <c r="V117" s="75">
        <v>3</v>
      </c>
      <c r="W117" s="75">
        <v>1.9</v>
      </c>
      <c r="X117" s="75" t="s">
        <v>796</v>
      </c>
      <c r="Y117" s="75" t="s">
        <v>1530</v>
      </c>
      <c r="Z117" s="75">
        <v>3.5</v>
      </c>
      <c r="AA117" s="75" t="s">
        <v>796</v>
      </c>
      <c r="AB117" s="75" t="s">
        <v>764</v>
      </c>
      <c r="AC117" s="75">
        <v>27</v>
      </c>
      <c r="AD117" s="75" t="s">
        <v>25</v>
      </c>
      <c r="AE117" s="75">
        <v>1009.4</v>
      </c>
      <c r="AF117" s="75">
        <v>990.4</v>
      </c>
      <c r="AG117" s="75">
        <v>9</v>
      </c>
      <c r="AH117" s="75" t="s">
        <v>1561</v>
      </c>
      <c r="AI117" s="75">
        <v>4.8</v>
      </c>
      <c r="AJ117" s="75">
        <v>66</v>
      </c>
      <c r="AK117" s="75" t="s">
        <v>1523</v>
      </c>
      <c r="AL117" s="75">
        <v>6.2</v>
      </c>
      <c r="AM117" s="75">
        <v>39.6</v>
      </c>
      <c r="AN117" s="127">
        <v>-8.5</v>
      </c>
    </row>
    <row r="118" s="2" customFormat="1" customHeight="1" spans="1:40">
      <c r="A118" s="147"/>
      <c r="B118" s="53">
        <v>8</v>
      </c>
      <c r="C118" s="54" t="s">
        <v>1562</v>
      </c>
      <c r="D118" s="53" t="s">
        <v>1563</v>
      </c>
      <c r="E118" s="75" t="s">
        <v>1564</v>
      </c>
      <c r="F118" s="75" t="s">
        <v>1565</v>
      </c>
      <c r="G118" s="75">
        <v>143.8</v>
      </c>
      <c r="H118" s="75" t="s">
        <v>699</v>
      </c>
      <c r="I118" s="75">
        <v>18.2</v>
      </c>
      <c r="J118" s="75">
        <v>1.6</v>
      </c>
      <c r="K118" s="75">
        <v>6.6</v>
      </c>
      <c r="L118" s="75">
        <v>-0.6</v>
      </c>
      <c r="M118" s="75">
        <v>81</v>
      </c>
      <c r="N118" s="75">
        <v>35.7</v>
      </c>
      <c r="O118" s="75">
        <v>27.1</v>
      </c>
      <c r="P118" s="75">
        <v>33.2</v>
      </c>
      <c r="Q118" s="75">
        <v>56</v>
      </c>
      <c r="R118" s="75">
        <v>30.9</v>
      </c>
      <c r="S118" s="75">
        <v>1.6</v>
      </c>
      <c r="T118" s="75" t="s">
        <v>704</v>
      </c>
      <c r="U118" s="75" t="s">
        <v>1566</v>
      </c>
      <c r="V118" s="75">
        <v>2.1</v>
      </c>
      <c r="W118" s="75">
        <v>1.6</v>
      </c>
      <c r="X118" s="75" t="s">
        <v>1506</v>
      </c>
      <c r="Y118" s="75" t="s">
        <v>1567</v>
      </c>
      <c r="Z118" s="75">
        <v>2.6</v>
      </c>
      <c r="AA118" s="75" t="s">
        <v>1506</v>
      </c>
      <c r="AB118" s="75" t="s">
        <v>1568</v>
      </c>
      <c r="AC118" s="75">
        <v>30</v>
      </c>
      <c r="AD118" s="75" t="s">
        <v>25</v>
      </c>
      <c r="AE118" s="75">
        <v>1006.7</v>
      </c>
      <c r="AF118" s="75">
        <v>989.2</v>
      </c>
      <c r="AG118" s="75">
        <v>0</v>
      </c>
      <c r="AH118" s="75" t="s">
        <v>25</v>
      </c>
      <c r="AI118" s="75" t="s">
        <v>25</v>
      </c>
      <c r="AJ118" s="75">
        <v>54</v>
      </c>
      <c r="AK118" s="75" t="s">
        <v>1569</v>
      </c>
      <c r="AL118" s="75">
        <v>6.8</v>
      </c>
      <c r="AM118" s="75">
        <v>40</v>
      </c>
      <c r="AN118" s="127">
        <v>-9.3</v>
      </c>
    </row>
    <row r="119" s="19" customFormat="1" customHeight="1" spans="1:40">
      <c r="A119" s="148"/>
      <c r="B119" s="149">
        <v>9</v>
      </c>
      <c r="C119" s="150" t="s">
        <v>1570</v>
      </c>
      <c r="D119" s="149" t="s">
        <v>1571</v>
      </c>
      <c r="E119" s="149" t="s">
        <v>1572</v>
      </c>
      <c r="F119" s="149" t="s">
        <v>1573</v>
      </c>
      <c r="G119" s="149">
        <v>51.2</v>
      </c>
      <c r="H119" s="149" t="s">
        <v>699</v>
      </c>
      <c r="I119" s="149">
        <v>18.3</v>
      </c>
      <c r="J119" s="149">
        <v>1.8</v>
      </c>
      <c r="K119" s="149">
        <v>6.2</v>
      </c>
      <c r="L119" s="149">
        <v>-0.6</v>
      </c>
      <c r="M119" s="149">
        <v>78</v>
      </c>
      <c r="N119" s="149">
        <v>36.4</v>
      </c>
      <c r="O119" s="149">
        <v>27.6</v>
      </c>
      <c r="P119" s="149">
        <v>33.6</v>
      </c>
      <c r="Q119" s="149">
        <v>58</v>
      </c>
      <c r="R119" s="149">
        <v>32.7</v>
      </c>
      <c r="S119" s="149">
        <v>1.9</v>
      </c>
      <c r="T119" s="149" t="s">
        <v>1287</v>
      </c>
      <c r="U119" s="149" t="s">
        <v>1574</v>
      </c>
      <c r="V119" s="149">
        <v>2.4</v>
      </c>
      <c r="W119" s="149">
        <v>1.8</v>
      </c>
      <c r="X119" s="149" t="s">
        <v>1287</v>
      </c>
      <c r="Y119" s="149" t="s">
        <v>1575</v>
      </c>
      <c r="Z119" s="149">
        <v>3.1</v>
      </c>
      <c r="AA119" s="149" t="s">
        <v>1287</v>
      </c>
      <c r="AB119" s="149" t="s">
        <v>1576</v>
      </c>
      <c r="AC119" s="149">
        <v>32</v>
      </c>
      <c r="AD119" s="149" t="s">
        <v>25</v>
      </c>
      <c r="AE119" s="149">
        <v>1018.7</v>
      </c>
      <c r="AF119" s="149">
        <v>999.3</v>
      </c>
      <c r="AG119" s="149">
        <v>0</v>
      </c>
      <c r="AH119" s="149" t="s">
        <v>25</v>
      </c>
      <c r="AI119" s="149" t="s">
        <v>25</v>
      </c>
      <c r="AJ119" s="149">
        <v>56</v>
      </c>
      <c r="AK119" s="149" t="s">
        <v>1280</v>
      </c>
      <c r="AL119" s="149">
        <v>6.6</v>
      </c>
      <c r="AM119" s="149">
        <v>40.4</v>
      </c>
      <c r="AN119" s="158">
        <v>-9.3</v>
      </c>
    </row>
    <row r="120" s="20" customFormat="1" customHeight="1" spans="1:40">
      <c r="A120" s="151" t="s">
        <v>1577</v>
      </c>
      <c r="B120" s="152">
        <v>1</v>
      </c>
      <c r="C120" s="153" t="s">
        <v>1578</v>
      </c>
      <c r="D120" s="152" t="s">
        <v>1579</v>
      </c>
      <c r="E120" s="152" t="s">
        <v>1580</v>
      </c>
      <c r="F120" s="152" t="s">
        <v>1450</v>
      </c>
      <c r="G120" s="152">
        <v>51.6</v>
      </c>
      <c r="H120" s="152" t="s">
        <v>699</v>
      </c>
      <c r="I120" s="152">
        <v>14.7</v>
      </c>
      <c r="J120" s="152">
        <v>-5.3</v>
      </c>
      <c r="K120" s="152">
        <v>-0.4</v>
      </c>
      <c r="L120" s="152">
        <v>-7.7</v>
      </c>
      <c r="M120" s="152">
        <v>53</v>
      </c>
      <c r="N120" s="152">
        <v>34.7</v>
      </c>
      <c r="O120" s="152">
        <v>26.8</v>
      </c>
      <c r="P120" s="152">
        <v>30.9</v>
      </c>
      <c r="Q120" s="152">
        <v>61</v>
      </c>
      <c r="R120" s="152">
        <v>31.3</v>
      </c>
      <c r="S120" s="152">
        <v>2.8</v>
      </c>
      <c r="T120" s="152" t="s">
        <v>805</v>
      </c>
      <c r="U120" s="152">
        <v>14</v>
      </c>
      <c r="V120" s="152">
        <v>3.6</v>
      </c>
      <c r="W120" s="152">
        <v>2.9</v>
      </c>
      <c r="X120" s="152" t="s">
        <v>1273</v>
      </c>
      <c r="Y120" s="152">
        <v>16</v>
      </c>
      <c r="Z120" s="152">
        <v>3.7</v>
      </c>
      <c r="AA120" s="152" t="s">
        <v>805</v>
      </c>
      <c r="AB120" s="152">
        <v>17</v>
      </c>
      <c r="AC120" s="152">
        <v>56</v>
      </c>
      <c r="AD120" s="152">
        <v>35</v>
      </c>
      <c r="AE120" s="152">
        <v>1019.1</v>
      </c>
      <c r="AF120" s="152">
        <v>997.9</v>
      </c>
      <c r="AG120" s="152">
        <v>99</v>
      </c>
      <c r="AH120" s="152" t="s">
        <v>1581</v>
      </c>
      <c r="AI120" s="152">
        <v>1.4</v>
      </c>
      <c r="AJ120" s="152">
        <v>122</v>
      </c>
      <c r="AK120" s="152" t="s">
        <v>1582</v>
      </c>
      <c r="AL120" s="152">
        <v>2.1</v>
      </c>
      <c r="AM120" s="152">
        <v>40.5</v>
      </c>
      <c r="AN120" s="159">
        <v>-14.9</v>
      </c>
    </row>
    <row r="121" s="2" customFormat="1" customHeight="1" spans="1:40">
      <c r="A121" s="62"/>
      <c r="B121" s="154">
        <v>2</v>
      </c>
      <c r="C121" s="50" t="s">
        <v>1583</v>
      </c>
      <c r="D121" s="51" t="s">
        <v>1584</v>
      </c>
      <c r="E121" s="75" t="s">
        <v>903</v>
      </c>
      <c r="F121" s="75" t="s">
        <v>1585</v>
      </c>
      <c r="G121" s="86">
        <v>76</v>
      </c>
      <c r="H121" s="86" t="s">
        <v>699</v>
      </c>
      <c r="I121" s="75">
        <v>12.7</v>
      </c>
      <c r="J121" s="75">
        <v>-5</v>
      </c>
      <c r="K121" s="75">
        <v>-0.5</v>
      </c>
      <c r="L121" s="75">
        <v>-7.2</v>
      </c>
      <c r="M121" s="75">
        <v>63</v>
      </c>
      <c r="N121" s="75">
        <v>29.4</v>
      </c>
      <c r="O121" s="75">
        <v>26</v>
      </c>
      <c r="P121" s="75">
        <v>27.3</v>
      </c>
      <c r="Q121" s="75">
        <v>73</v>
      </c>
      <c r="R121" s="75">
        <v>27.3</v>
      </c>
      <c r="S121" s="75">
        <v>4.6</v>
      </c>
      <c r="T121" s="75" t="s">
        <v>1338</v>
      </c>
      <c r="U121" s="75">
        <v>17</v>
      </c>
      <c r="V121" s="75">
        <v>4.6</v>
      </c>
      <c r="W121" s="75">
        <v>5.4</v>
      </c>
      <c r="X121" s="75" t="s">
        <v>775</v>
      </c>
      <c r="Y121" s="75">
        <v>23</v>
      </c>
      <c r="Z121" s="75">
        <v>6.6</v>
      </c>
      <c r="AA121" s="75" t="s">
        <v>1338</v>
      </c>
      <c r="AB121" s="75">
        <v>14</v>
      </c>
      <c r="AC121" s="75">
        <v>59</v>
      </c>
      <c r="AD121" s="75" t="s">
        <v>25</v>
      </c>
      <c r="AE121" s="75">
        <v>1017.4</v>
      </c>
      <c r="AF121" s="75">
        <v>1000.4</v>
      </c>
      <c r="AG121" s="75">
        <v>108</v>
      </c>
      <c r="AH121" s="75" t="s">
        <v>1586</v>
      </c>
      <c r="AI121" s="75">
        <v>1.3</v>
      </c>
      <c r="AJ121" s="75">
        <v>141</v>
      </c>
      <c r="AK121" s="75" t="s">
        <v>1587</v>
      </c>
      <c r="AL121" s="75">
        <v>2.6</v>
      </c>
      <c r="AM121" s="75">
        <v>37.4</v>
      </c>
      <c r="AN121" s="127">
        <v>-14.3</v>
      </c>
    </row>
    <row r="122" s="2" customFormat="1" customHeight="1" spans="1:40">
      <c r="A122" s="62"/>
      <c r="B122" s="154">
        <v>3</v>
      </c>
      <c r="C122" s="50" t="s">
        <v>1588</v>
      </c>
      <c r="D122" s="51" t="s">
        <v>1589</v>
      </c>
      <c r="E122" s="75" t="s">
        <v>1590</v>
      </c>
      <c r="F122" s="75" t="s">
        <v>1591</v>
      </c>
      <c r="G122" s="86">
        <v>34</v>
      </c>
      <c r="H122" s="86" t="s">
        <v>1592</v>
      </c>
      <c r="I122" s="75">
        <v>13.2</v>
      </c>
      <c r="J122" s="75">
        <v>-7.4</v>
      </c>
      <c r="K122" s="75">
        <v>-2.3</v>
      </c>
      <c r="L122" s="75">
        <v>-10.3</v>
      </c>
      <c r="M122" s="75">
        <v>61</v>
      </c>
      <c r="N122" s="75">
        <v>34.6</v>
      </c>
      <c r="O122" s="75">
        <v>26.7</v>
      </c>
      <c r="P122" s="75">
        <v>30.9</v>
      </c>
      <c r="Q122" s="75">
        <v>62</v>
      </c>
      <c r="R122" s="75">
        <v>30</v>
      </c>
      <c r="S122" s="75">
        <v>2.4</v>
      </c>
      <c r="T122" s="75" t="s">
        <v>805</v>
      </c>
      <c r="U122" s="75">
        <v>17</v>
      </c>
      <c r="V122" s="75">
        <v>2.7</v>
      </c>
      <c r="W122" s="75">
        <v>2.7</v>
      </c>
      <c r="X122" s="75" t="s">
        <v>805</v>
      </c>
      <c r="Y122" s="75">
        <v>15</v>
      </c>
      <c r="Z122" s="75">
        <v>3.3</v>
      </c>
      <c r="AA122" s="75" t="s">
        <v>805</v>
      </c>
      <c r="AB122" s="75">
        <v>18</v>
      </c>
      <c r="AC122" s="75">
        <v>51</v>
      </c>
      <c r="AD122" s="75">
        <v>46</v>
      </c>
      <c r="AE122" s="75">
        <v>1023.7</v>
      </c>
      <c r="AF122" s="75">
        <v>1001.4</v>
      </c>
      <c r="AG122" s="75">
        <v>113</v>
      </c>
      <c r="AH122" s="75" t="s">
        <v>1593</v>
      </c>
      <c r="AI122" s="75">
        <v>0</v>
      </c>
      <c r="AJ122" s="75">
        <v>140</v>
      </c>
      <c r="AK122" s="75" t="s">
        <v>1594</v>
      </c>
      <c r="AL122" s="75">
        <v>1.3</v>
      </c>
      <c r="AM122" s="75">
        <v>40.7</v>
      </c>
      <c r="AN122" s="127">
        <v>-23</v>
      </c>
    </row>
    <row r="123" s="21" customFormat="1" customHeight="1" spans="1:40">
      <c r="A123" s="62"/>
      <c r="B123" s="53">
        <v>4</v>
      </c>
      <c r="C123" s="54" t="s">
        <v>1595</v>
      </c>
      <c r="D123" s="53" t="s">
        <v>1596</v>
      </c>
      <c r="E123" s="53" t="s">
        <v>1597</v>
      </c>
      <c r="F123" s="53" t="s">
        <v>1598</v>
      </c>
      <c r="G123" s="53">
        <v>46.7</v>
      </c>
      <c r="H123" s="53" t="s">
        <v>1599</v>
      </c>
      <c r="I123" s="53">
        <v>12.7</v>
      </c>
      <c r="J123" s="53">
        <v>-5.8</v>
      </c>
      <c r="K123" s="53">
        <v>1.1</v>
      </c>
      <c r="L123" s="53">
        <v>-8.1</v>
      </c>
      <c r="M123" s="53">
        <v>59</v>
      </c>
      <c r="N123" s="53">
        <v>31.1</v>
      </c>
      <c r="O123" s="53">
        <v>25.4</v>
      </c>
      <c r="P123" s="53">
        <v>26.9</v>
      </c>
      <c r="Q123" s="53">
        <v>75</v>
      </c>
      <c r="R123" s="53">
        <v>28</v>
      </c>
      <c r="S123" s="53">
        <v>3.1</v>
      </c>
      <c r="T123" s="53" t="s">
        <v>704</v>
      </c>
      <c r="U123" s="53" t="s">
        <v>1600</v>
      </c>
      <c r="V123" s="53">
        <v>3.5</v>
      </c>
      <c r="W123" s="53">
        <v>4.4</v>
      </c>
      <c r="X123" s="53" t="s">
        <v>775</v>
      </c>
      <c r="Y123" s="53">
        <v>20</v>
      </c>
      <c r="Z123" s="53">
        <v>5.9</v>
      </c>
      <c r="AA123" s="53" t="s">
        <v>704</v>
      </c>
      <c r="AB123" s="53" t="s">
        <v>1601</v>
      </c>
      <c r="AC123" s="53">
        <v>49</v>
      </c>
      <c r="AD123" s="53">
        <v>46</v>
      </c>
      <c r="AE123" s="53">
        <v>1021.1</v>
      </c>
      <c r="AF123" s="53">
        <v>1001.2</v>
      </c>
      <c r="AG123" s="53">
        <v>112</v>
      </c>
      <c r="AH123" s="53" t="s">
        <v>1602</v>
      </c>
      <c r="AI123" s="53">
        <v>0.7</v>
      </c>
      <c r="AJ123" s="53">
        <v>140</v>
      </c>
      <c r="AK123" s="53" t="s">
        <v>1603</v>
      </c>
      <c r="AL123" s="53">
        <v>1.9</v>
      </c>
      <c r="AM123" s="53">
        <v>38</v>
      </c>
      <c r="AN123" s="160">
        <v>-12.8</v>
      </c>
    </row>
    <row r="124" s="2" customFormat="1" customHeight="1" spans="1:40">
      <c r="A124" s="62"/>
      <c r="B124" s="154">
        <v>5</v>
      </c>
      <c r="C124" s="50" t="s">
        <v>1604</v>
      </c>
      <c r="D124" s="51" t="s">
        <v>1605</v>
      </c>
      <c r="E124" s="75" t="s">
        <v>1606</v>
      </c>
      <c r="F124" s="75" t="s">
        <v>1607</v>
      </c>
      <c r="G124" s="75">
        <v>22.2</v>
      </c>
      <c r="H124" s="75" t="s">
        <v>699</v>
      </c>
      <c r="I124" s="75">
        <v>12.5</v>
      </c>
      <c r="J124" s="75">
        <v>-7</v>
      </c>
      <c r="K124" s="75">
        <v>-2.9</v>
      </c>
      <c r="L124" s="75">
        <v>-9.3</v>
      </c>
      <c r="M124" s="75">
        <v>63</v>
      </c>
      <c r="N124" s="75">
        <v>34.2</v>
      </c>
      <c r="O124" s="75">
        <v>26.9</v>
      </c>
      <c r="P124" s="75">
        <v>30.2</v>
      </c>
      <c r="Q124" s="75">
        <v>63</v>
      </c>
      <c r="R124" s="75">
        <v>29</v>
      </c>
      <c r="S124" s="75">
        <v>3.4</v>
      </c>
      <c r="T124" s="75" t="s">
        <v>1338</v>
      </c>
      <c r="U124" s="75">
        <v>19</v>
      </c>
      <c r="V124" s="75">
        <v>4.1</v>
      </c>
      <c r="W124" s="75">
        <v>3.5</v>
      </c>
      <c r="X124" s="75" t="s">
        <v>948</v>
      </c>
      <c r="Y124" s="75">
        <v>13</v>
      </c>
      <c r="Z124" s="75">
        <v>3.2</v>
      </c>
      <c r="AA124" s="75" t="s">
        <v>948</v>
      </c>
      <c r="AB124" s="75">
        <v>14</v>
      </c>
      <c r="AC124" s="75">
        <v>58</v>
      </c>
      <c r="AD124" s="75">
        <v>50</v>
      </c>
      <c r="AE124" s="75">
        <v>1022.1</v>
      </c>
      <c r="AF124" s="75">
        <v>1000.9</v>
      </c>
      <c r="AG124" s="75">
        <v>118</v>
      </c>
      <c r="AH124" s="75" t="s">
        <v>1608</v>
      </c>
      <c r="AI124" s="75">
        <v>-0.3</v>
      </c>
      <c r="AJ124" s="75">
        <v>141</v>
      </c>
      <c r="AK124" s="75" t="s">
        <v>1609</v>
      </c>
      <c r="AL124" s="75">
        <v>0.8</v>
      </c>
      <c r="AM124" s="75">
        <v>40.7</v>
      </c>
      <c r="AN124" s="127">
        <v>-17.9</v>
      </c>
    </row>
    <row r="125" s="4" customFormat="1" customHeight="1" spans="1:40">
      <c r="A125" s="62"/>
      <c r="B125" s="155">
        <v>6</v>
      </c>
      <c r="C125" s="156" t="s">
        <v>1610</v>
      </c>
      <c r="D125" s="55" t="s">
        <v>1611</v>
      </c>
      <c r="E125" s="55" t="s">
        <v>1612</v>
      </c>
      <c r="F125" s="55" t="s">
        <v>1613</v>
      </c>
      <c r="G125" s="55">
        <v>87.9</v>
      </c>
      <c r="H125" s="55" t="s">
        <v>699</v>
      </c>
      <c r="I125" s="55">
        <v>13.5</v>
      </c>
      <c r="J125" s="55">
        <v>-4.7</v>
      </c>
      <c r="K125" s="55">
        <v>-0.7</v>
      </c>
      <c r="L125" s="55">
        <v>-6.8</v>
      </c>
      <c r="M125" s="55">
        <v>62</v>
      </c>
      <c r="N125" s="55">
        <v>33.3</v>
      </c>
      <c r="O125" s="55">
        <v>27.2</v>
      </c>
      <c r="P125" s="55">
        <v>29.7</v>
      </c>
      <c r="Q125" s="55">
        <v>68</v>
      </c>
      <c r="R125" s="55">
        <v>29.2</v>
      </c>
      <c r="S125" s="55">
        <v>2.7</v>
      </c>
      <c r="T125" s="55" t="s">
        <v>1039</v>
      </c>
      <c r="U125" s="55">
        <v>12</v>
      </c>
      <c r="V125" s="55">
        <v>2.7</v>
      </c>
      <c r="W125" s="55">
        <v>2.8</v>
      </c>
      <c r="X125" s="55" t="s">
        <v>914</v>
      </c>
      <c r="Y125" s="55">
        <v>14</v>
      </c>
      <c r="Z125" s="55">
        <v>4</v>
      </c>
      <c r="AA125" s="55" t="s">
        <v>914</v>
      </c>
      <c r="AB125" s="55">
        <v>12</v>
      </c>
      <c r="AC125" s="55">
        <v>55</v>
      </c>
      <c r="AD125" s="55">
        <v>40</v>
      </c>
      <c r="AE125" s="55">
        <v>1017</v>
      </c>
      <c r="AF125" s="55">
        <v>996.4</v>
      </c>
      <c r="AG125" s="55">
        <v>103</v>
      </c>
      <c r="AH125" s="55" t="s">
        <v>1392</v>
      </c>
      <c r="AI125" s="55">
        <v>1</v>
      </c>
      <c r="AJ125" s="55">
        <v>135</v>
      </c>
      <c r="AK125" s="55" t="s">
        <v>1614</v>
      </c>
      <c r="AL125" s="55">
        <v>2.3</v>
      </c>
      <c r="AM125" s="55">
        <v>38.4</v>
      </c>
      <c r="AN125" s="118">
        <v>-14.3</v>
      </c>
    </row>
    <row r="126" s="2" customFormat="1" customHeight="1" spans="1:40">
      <c r="A126" s="62"/>
      <c r="B126" s="154">
        <v>7</v>
      </c>
      <c r="C126" s="50" t="s">
        <v>1615</v>
      </c>
      <c r="D126" s="51" t="s">
        <v>1616</v>
      </c>
      <c r="E126" s="75" t="s">
        <v>1617</v>
      </c>
      <c r="F126" s="75" t="s">
        <v>1618</v>
      </c>
      <c r="G126" s="75">
        <v>21.2</v>
      </c>
      <c r="H126" s="75" t="s">
        <v>1619</v>
      </c>
      <c r="I126" s="75">
        <v>13.2</v>
      </c>
      <c r="J126" s="75">
        <v>-6.5</v>
      </c>
      <c r="K126" s="75">
        <v>-2.4</v>
      </c>
      <c r="L126" s="75">
        <v>-9.1</v>
      </c>
      <c r="M126" s="75">
        <v>60</v>
      </c>
      <c r="N126" s="75">
        <v>34.2</v>
      </c>
      <c r="O126" s="75">
        <v>26.9</v>
      </c>
      <c r="P126" s="75">
        <v>30.6</v>
      </c>
      <c r="Q126" s="75">
        <v>63</v>
      </c>
      <c r="R126" s="75">
        <v>29.7</v>
      </c>
      <c r="S126" s="75">
        <v>2.2</v>
      </c>
      <c r="T126" s="75" t="s">
        <v>756</v>
      </c>
      <c r="U126" s="75" t="s">
        <v>1620</v>
      </c>
      <c r="V126" s="75">
        <v>2.4</v>
      </c>
      <c r="W126" s="75">
        <v>2.1</v>
      </c>
      <c r="X126" s="75" t="s">
        <v>1047</v>
      </c>
      <c r="Y126" s="75" t="s">
        <v>975</v>
      </c>
      <c r="Z126" s="75">
        <v>2.9</v>
      </c>
      <c r="AA126" s="75" t="s">
        <v>756</v>
      </c>
      <c r="AB126" s="75" t="s">
        <v>1620</v>
      </c>
      <c r="AC126" s="75">
        <v>49</v>
      </c>
      <c r="AD126" s="75">
        <v>46</v>
      </c>
      <c r="AE126" s="75">
        <v>1025.5</v>
      </c>
      <c r="AF126" s="75">
        <v>1002.8</v>
      </c>
      <c r="AG126" s="75">
        <v>114</v>
      </c>
      <c r="AH126" s="75" t="s">
        <v>1621</v>
      </c>
      <c r="AI126" s="75">
        <v>0</v>
      </c>
      <c r="AJ126" s="75">
        <v>141</v>
      </c>
      <c r="AK126" s="75" t="s">
        <v>807</v>
      </c>
      <c r="AL126" s="75">
        <v>1.3</v>
      </c>
      <c r="AM126" s="75">
        <v>39.4</v>
      </c>
      <c r="AN126" s="127">
        <v>-20.1</v>
      </c>
    </row>
    <row r="127" s="2" customFormat="1" customHeight="1" spans="1:40">
      <c r="A127" s="62"/>
      <c r="B127" s="154">
        <v>8</v>
      </c>
      <c r="C127" s="50" t="s">
        <v>1622</v>
      </c>
      <c r="D127" s="51" t="s">
        <v>1623</v>
      </c>
      <c r="E127" s="75" t="s">
        <v>1624</v>
      </c>
      <c r="F127" s="75" t="s">
        <v>1625</v>
      </c>
      <c r="G127" s="75">
        <v>49.7</v>
      </c>
      <c r="H127" s="75" t="s">
        <v>1592</v>
      </c>
      <c r="I127" s="75">
        <v>13.8</v>
      </c>
      <c r="J127" s="75">
        <v>-4.9</v>
      </c>
      <c r="K127" s="75">
        <v>-0.9</v>
      </c>
      <c r="L127" s="75">
        <v>-7.2</v>
      </c>
      <c r="M127" s="75">
        <v>68</v>
      </c>
      <c r="N127" s="75">
        <v>34.4</v>
      </c>
      <c r="O127" s="75">
        <v>27.4</v>
      </c>
      <c r="P127" s="75">
        <v>30.6</v>
      </c>
      <c r="Q127" s="75">
        <v>66</v>
      </c>
      <c r="R127" s="75">
        <v>29.9</v>
      </c>
      <c r="S127" s="75">
        <v>1.8</v>
      </c>
      <c r="T127" s="75" t="s">
        <v>756</v>
      </c>
      <c r="U127" s="75" t="s">
        <v>1626</v>
      </c>
      <c r="V127" s="75">
        <v>1.7</v>
      </c>
      <c r="W127" s="75">
        <v>2.2</v>
      </c>
      <c r="X127" s="75" t="s">
        <v>840</v>
      </c>
      <c r="Y127" s="75" t="s">
        <v>1627</v>
      </c>
      <c r="Z127" s="75">
        <v>3.3</v>
      </c>
      <c r="AA127" s="75" t="s">
        <v>734</v>
      </c>
      <c r="AB127" s="75" t="s">
        <v>977</v>
      </c>
      <c r="AC127" s="75">
        <v>46</v>
      </c>
      <c r="AD127" s="75">
        <v>21</v>
      </c>
      <c r="AE127" s="75">
        <v>1021.5</v>
      </c>
      <c r="AF127" s="75">
        <v>999.4</v>
      </c>
      <c r="AG127" s="75">
        <v>105</v>
      </c>
      <c r="AH127" s="75" t="s">
        <v>1628</v>
      </c>
      <c r="AI127" s="75">
        <v>0.9</v>
      </c>
      <c r="AJ127" s="75">
        <v>130</v>
      </c>
      <c r="AK127" s="75" t="s">
        <v>1629</v>
      </c>
      <c r="AL127" s="75">
        <v>2.2</v>
      </c>
      <c r="AM127" s="75">
        <v>40.5</v>
      </c>
      <c r="AN127" s="127">
        <v>-16.5</v>
      </c>
    </row>
    <row r="128" s="2" customFormat="1" customHeight="1" spans="1:40">
      <c r="A128" s="62"/>
      <c r="B128" s="154">
        <v>9</v>
      </c>
      <c r="C128" s="50" t="s">
        <v>1630</v>
      </c>
      <c r="D128" s="51" t="s">
        <v>1631</v>
      </c>
      <c r="E128" s="75" t="s">
        <v>1632</v>
      </c>
      <c r="F128" s="75" t="s">
        <v>1633</v>
      </c>
      <c r="G128" s="75">
        <v>16.1</v>
      </c>
      <c r="H128" s="75" t="s">
        <v>1592</v>
      </c>
      <c r="I128" s="75">
        <v>13</v>
      </c>
      <c r="J128" s="75">
        <v>-4.4</v>
      </c>
      <c r="K128" s="75">
        <v>-0.3</v>
      </c>
      <c r="L128" s="75">
        <v>-6.5</v>
      </c>
      <c r="M128" s="75">
        <v>61</v>
      </c>
      <c r="N128" s="75">
        <v>30</v>
      </c>
      <c r="O128" s="75">
        <v>26.8</v>
      </c>
      <c r="P128" s="75">
        <v>27.7</v>
      </c>
      <c r="Q128" s="75">
        <v>75</v>
      </c>
      <c r="R128" s="75">
        <v>28.1</v>
      </c>
      <c r="S128" s="75">
        <v>3.1</v>
      </c>
      <c r="T128" s="75" t="s">
        <v>1338</v>
      </c>
      <c r="U128" s="75">
        <v>9</v>
      </c>
      <c r="V128" s="75">
        <v>3.6</v>
      </c>
      <c r="W128" s="75">
        <v>3.4</v>
      </c>
      <c r="X128" s="75" t="s">
        <v>775</v>
      </c>
      <c r="Y128" s="75">
        <v>14</v>
      </c>
      <c r="Z128" s="75">
        <v>4</v>
      </c>
      <c r="AA128" s="75" t="s">
        <v>1021</v>
      </c>
      <c r="AB128" s="75">
        <v>9</v>
      </c>
      <c r="AC128" s="75">
        <v>59</v>
      </c>
      <c r="AD128" s="75">
        <v>25</v>
      </c>
      <c r="AE128" s="75">
        <v>1024.8</v>
      </c>
      <c r="AF128" s="75">
        <v>1006.6</v>
      </c>
      <c r="AG128" s="75">
        <v>108</v>
      </c>
      <c r="AH128" s="75" t="s">
        <v>1634</v>
      </c>
      <c r="AI128" s="75">
        <v>1.4</v>
      </c>
      <c r="AJ128" s="75">
        <v>136</v>
      </c>
      <c r="AK128" s="75" t="s">
        <v>1635</v>
      </c>
      <c r="AL128" s="75">
        <v>2.4</v>
      </c>
      <c r="AM128" s="75">
        <v>38.3</v>
      </c>
      <c r="AN128" s="127">
        <v>-13.8</v>
      </c>
    </row>
    <row r="129" s="2" customFormat="1" customHeight="1" spans="1:40">
      <c r="A129" s="62"/>
      <c r="B129" s="154">
        <v>10</v>
      </c>
      <c r="C129" s="50" t="s">
        <v>1636</v>
      </c>
      <c r="D129" s="51" t="s">
        <v>1637</v>
      </c>
      <c r="E129" s="75" t="s">
        <v>1638</v>
      </c>
      <c r="F129" s="75" t="s">
        <v>1639</v>
      </c>
      <c r="G129" s="75">
        <v>65.4</v>
      </c>
      <c r="H129" s="75" t="s">
        <v>699</v>
      </c>
      <c r="I129" s="75">
        <v>12.5</v>
      </c>
      <c r="J129" s="75">
        <v>-5.4</v>
      </c>
      <c r="K129" s="75">
        <v>-0.9</v>
      </c>
      <c r="L129" s="75">
        <v>-7.7</v>
      </c>
      <c r="M129" s="75">
        <v>61</v>
      </c>
      <c r="N129" s="75">
        <v>30.2</v>
      </c>
      <c r="O129" s="75">
        <v>25.7</v>
      </c>
      <c r="P129" s="75">
        <v>26.8</v>
      </c>
      <c r="Q129" s="75">
        <v>75</v>
      </c>
      <c r="R129" s="75">
        <v>27.5</v>
      </c>
      <c r="S129" s="75">
        <v>4.2</v>
      </c>
      <c r="T129" s="75" t="s">
        <v>948</v>
      </c>
      <c r="U129" s="75">
        <v>15</v>
      </c>
      <c r="V129" s="75">
        <v>5.4</v>
      </c>
      <c r="W129" s="75">
        <v>5.4</v>
      </c>
      <c r="X129" s="75" t="s">
        <v>775</v>
      </c>
      <c r="Y129" s="75">
        <v>21</v>
      </c>
      <c r="Z129" s="75">
        <v>7.3</v>
      </c>
      <c r="AA129" s="75" t="s">
        <v>775</v>
      </c>
      <c r="AB129" s="75">
        <v>11</v>
      </c>
      <c r="AC129" s="75">
        <v>54</v>
      </c>
      <c r="AD129" s="75">
        <v>47</v>
      </c>
      <c r="AE129" s="75">
        <v>1020.9</v>
      </c>
      <c r="AF129" s="75">
        <v>1001.8</v>
      </c>
      <c r="AG129" s="75">
        <v>116</v>
      </c>
      <c r="AH129" s="75" t="s">
        <v>1640</v>
      </c>
      <c r="AI129" s="75">
        <v>1.2</v>
      </c>
      <c r="AJ129" s="75">
        <v>141</v>
      </c>
      <c r="AK129" s="75" t="s">
        <v>1641</v>
      </c>
      <c r="AL129" s="75">
        <v>2.1</v>
      </c>
      <c r="AM129" s="75">
        <v>38.4</v>
      </c>
      <c r="AN129" s="127">
        <v>-13.2</v>
      </c>
    </row>
    <row r="130" s="2" customFormat="1" customHeight="1" spans="1:40">
      <c r="A130" s="62"/>
      <c r="B130" s="154">
        <v>11</v>
      </c>
      <c r="C130" s="50" t="s">
        <v>1642</v>
      </c>
      <c r="D130" s="51" t="s">
        <v>1643</v>
      </c>
      <c r="E130" s="75" t="s">
        <v>1644</v>
      </c>
      <c r="F130" s="75" t="s">
        <v>1645</v>
      </c>
      <c r="G130" s="75">
        <v>51.7</v>
      </c>
      <c r="H130" s="75" t="s">
        <v>699</v>
      </c>
      <c r="I130" s="75">
        <v>13.6</v>
      </c>
      <c r="J130" s="75">
        <v>-5.5</v>
      </c>
      <c r="K130" s="75">
        <v>-1.3</v>
      </c>
      <c r="L130" s="75">
        <v>-7.6</v>
      </c>
      <c r="M130" s="75">
        <v>66</v>
      </c>
      <c r="N130" s="75">
        <v>34.1</v>
      </c>
      <c r="O130" s="75">
        <v>27.1</v>
      </c>
      <c r="P130" s="75">
        <v>30.6</v>
      </c>
      <c r="Q130" s="75">
        <v>65</v>
      </c>
      <c r="R130" s="75">
        <v>29.7</v>
      </c>
      <c r="S130" s="75">
        <v>2.4</v>
      </c>
      <c r="T130" s="75" t="s">
        <v>948</v>
      </c>
      <c r="U130" s="75">
        <v>13</v>
      </c>
      <c r="V130" s="75">
        <v>3</v>
      </c>
      <c r="W130" s="75">
        <v>2.5</v>
      </c>
      <c r="X130" s="75" t="s">
        <v>1345</v>
      </c>
      <c r="Y130" s="75" t="s">
        <v>1444</v>
      </c>
      <c r="Z130" s="75">
        <v>2.8</v>
      </c>
      <c r="AA130" s="75" t="s">
        <v>1338</v>
      </c>
      <c r="AB130" s="75">
        <v>11</v>
      </c>
      <c r="AC130" s="75">
        <v>54</v>
      </c>
      <c r="AD130" s="75">
        <v>48</v>
      </c>
      <c r="AE130" s="75">
        <v>1020.8</v>
      </c>
      <c r="AF130" s="75">
        <v>999.4</v>
      </c>
      <c r="AG130" s="75">
        <v>104</v>
      </c>
      <c r="AH130" s="75" t="s">
        <v>1646</v>
      </c>
      <c r="AI130" s="75">
        <v>0.6</v>
      </c>
      <c r="AJ130" s="75">
        <v>137</v>
      </c>
      <c r="AK130" s="75" t="s">
        <v>1647</v>
      </c>
      <c r="AL130" s="75">
        <v>2.1</v>
      </c>
      <c r="AM130" s="75">
        <v>39.9</v>
      </c>
      <c r="AN130" s="127">
        <v>-19.3</v>
      </c>
    </row>
    <row r="131" s="2" customFormat="1" customHeight="1" spans="1:40">
      <c r="A131" s="62"/>
      <c r="B131" s="154">
        <v>12</v>
      </c>
      <c r="C131" s="50" t="s">
        <v>1648</v>
      </c>
      <c r="D131" s="51" t="s">
        <v>1649</v>
      </c>
      <c r="E131" s="75" t="s">
        <v>1650</v>
      </c>
      <c r="F131" s="75" t="s">
        <v>1259</v>
      </c>
      <c r="G131" s="75">
        <v>128.8</v>
      </c>
      <c r="H131" s="75" t="s">
        <v>1599</v>
      </c>
      <c r="I131" s="75">
        <v>12.8</v>
      </c>
      <c r="J131" s="75">
        <v>-6.7</v>
      </c>
      <c r="K131" s="75">
        <v>-2.1</v>
      </c>
      <c r="L131" s="75">
        <v>-9.4</v>
      </c>
      <c r="M131" s="75">
        <v>60</v>
      </c>
      <c r="N131" s="75">
        <v>33.1</v>
      </c>
      <c r="O131" s="75">
        <v>26.5</v>
      </c>
      <c r="P131" s="75">
        <v>29.7</v>
      </c>
      <c r="Q131" s="75">
        <v>66</v>
      </c>
      <c r="R131" s="75">
        <v>28.6</v>
      </c>
      <c r="S131" s="75">
        <v>2</v>
      </c>
      <c r="T131" s="75" t="s">
        <v>1651</v>
      </c>
      <c r="U131" s="75" t="s">
        <v>735</v>
      </c>
      <c r="V131" s="75">
        <v>1.9</v>
      </c>
      <c r="W131" s="75">
        <v>2.7</v>
      </c>
      <c r="X131" s="75" t="s">
        <v>1382</v>
      </c>
      <c r="Y131" s="75" t="s">
        <v>1652</v>
      </c>
      <c r="Z131" s="75">
        <v>3.8</v>
      </c>
      <c r="AA131" s="75" t="s">
        <v>1149</v>
      </c>
      <c r="AB131" s="75" t="s">
        <v>1653</v>
      </c>
      <c r="AC131" s="75">
        <v>52</v>
      </c>
      <c r="AD131" s="75">
        <v>31</v>
      </c>
      <c r="AE131" s="75">
        <v>1011.2</v>
      </c>
      <c r="AF131" s="75">
        <v>990.5</v>
      </c>
      <c r="AG131" s="75">
        <v>113</v>
      </c>
      <c r="AH131" s="75" t="s">
        <v>1654</v>
      </c>
      <c r="AI131" s="75">
        <v>0</v>
      </c>
      <c r="AJ131" s="75">
        <v>140</v>
      </c>
      <c r="AK131" s="75" t="s">
        <v>1594</v>
      </c>
      <c r="AL131" s="75">
        <v>1.3</v>
      </c>
      <c r="AM131" s="75">
        <v>38.1</v>
      </c>
      <c r="AN131" s="127">
        <v>-20.7</v>
      </c>
    </row>
    <row r="132" s="13" customFormat="1" customHeight="1" spans="1:40">
      <c r="A132" s="62"/>
      <c r="B132" s="76">
        <v>13</v>
      </c>
      <c r="C132" s="161" t="s">
        <v>1655</v>
      </c>
      <c r="D132" s="76" t="s">
        <v>1656</v>
      </c>
      <c r="E132" s="76" t="s">
        <v>911</v>
      </c>
      <c r="F132" s="76" t="s">
        <v>1657</v>
      </c>
      <c r="G132" s="76">
        <v>11.7</v>
      </c>
      <c r="H132" s="76" t="s">
        <v>699</v>
      </c>
      <c r="I132" s="76">
        <v>12.6</v>
      </c>
      <c r="J132" s="76">
        <v>-7.6</v>
      </c>
      <c r="K132" s="76">
        <v>-3.3</v>
      </c>
      <c r="L132" s="76">
        <v>-10.2</v>
      </c>
      <c r="M132" s="76">
        <v>62</v>
      </c>
      <c r="N132" s="76">
        <v>34</v>
      </c>
      <c r="O132" s="76">
        <v>27.2</v>
      </c>
      <c r="P132" s="76">
        <v>30.4</v>
      </c>
      <c r="Q132" s="76">
        <v>64</v>
      </c>
      <c r="R132" s="76">
        <v>29.4</v>
      </c>
      <c r="S132" s="76">
        <v>2.7</v>
      </c>
      <c r="T132" s="76" t="s">
        <v>1039</v>
      </c>
      <c r="U132" s="76">
        <v>10</v>
      </c>
      <c r="V132" s="76">
        <v>2.8</v>
      </c>
      <c r="W132" s="76">
        <v>3</v>
      </c>
      <c r="X132" s="76" t="s">
        <v>961</v>
      </c>
      <c r="Y132" s="76">
        <v>10</v>
      </c>
      <c r="Z132" s="76">
        <v>3.4</v>
      </c>
      <c r="AA132" s="76" t="s">
        <v>961</v>
      </c>
      <c r="AB132" s="76">
        <v>11</v>
      </c>
      <c r="AC132" s="76">
        <v>58</v>
      </c>
      <c r="AD132" s="76">
        <v>50</v>
      </c>
      <c r="AE132" s="76">
        <v>1026</v>
      </c>
      <c r="AF132" s="76">
        <v>1003.9</v>
      </c>
      <c r="AG132" s="76">
        <v>120</v>
      </c>
      <c r="AH132" s="76" t="s">
        <v>874</v>
      </c>
      <c r="AI132" s="76">
        <v>-0.5</v>
      </c>
      <c r="AJ132" s="76">
        <v>142</v>
      </c>
      <c r="AK132" s="76" t="s">
        <v>717</v>
      </c>
      <c r="AL132" s="76">
        <v>0.6</v>
      </c>
      <c r="AM132" s="76">
        <v>39.8</v>
      </c>
      <c r="AN132" s="128">
        <v>-21.4</v>
      </c>
    </row>
    <row r="133" s="5" customFormat="1" customHeight="1" spans="1:40">
      <c r="A133" s="62"/>
      <c r="B133" s="58">
        <v>14</v>
      </c>
      <c r="C133" s="162" t="s">
        <v>1658</v>
      </c>
      <c r="D133" s="58" t="s">
        <v>1659</v>
      </c>
      <c r="E133" s="58" t="s">
        <v>1617</v>
      </c>
      <c r="F133" s="58" t="s">
        <v>1660</v>
      </c>
      <c r="G133" s="101">
        <v>6</v>
      </c>
      <c r="H133" s="101" t="s">
        <v>699</v>
      </c>
      <c r="I133" s="58">
        <v>13.1</v>
      </c>
      <c r="J133" s="58">
        <v>-6.6</v>
      </c>
      <c r="K133" s="58">
        <v>-2.6</v>
      </c>
      <c r="L133" s="58">
        <v>-9.2</v>
      </c>
      <c r="M133" s="58">
        <v>62</v>
      </c>
      <c r="N133" s="58">
        <v>34.2</v>
      </c>
      <c r="O133" s="58">
        <v>26.8</v>
      </c>
      <c r="P133" s="58">
        <v>30.2</v>
      </c>
      <c r="Q133" s="58">
        <v>64</v>
      </c>
      <c r="R133" s="58">
        <v>29.8</v>
      </c>
      <c r="S133" s="58">
        <v>3.6</v>
      </c>
      <c r="T133" s="58" t="s">
        <v>1338</v>
      </c>
      <c r="U133" s="58">
        <v>18</v>
      </c>
      <c r="V133" s="58">
        <v>4.4</v>
      </c>
      <c r="W133" s="58">
        <v>3.4</v>
      </c>
      <c r="X133" s="58" t="s">
        <v>949</v>
      </c>
      <c r="Y133" s="58">
        <v>10</v>
      </c>
      <c r="Z133" s="58">
        <v>3.7</v>
      </c>
      <c r="AA133" s="58" t="s">
        <v>1338</v>
      </c>
      <c r="AB133" s="58">
        <v>13</v>
      </c>
      <c r="AC133" s="58">
        <v>61</v>
      </c>
      <c r="AD133" s="58">
        <v>47</v>
      </c>
      <c r="AE133" s="58">
        <v>1026.6</v>
      </c>
      <c r="AF133" s="58">
        <v>1004.9</v>
      </c>
      <c r="AG133" s="58">
        <v>115</v>
      </c>
      <c r="AH133" s="58" t="s">
        <v>1661</v>
      </c>
      <c r="AI133" s="58">
        <v>0</v>
      </c>
      <c r="AJ133" s="58">
        <v>140</v>
      </c>
      <c r="AK133" s="58" t="s">
        <v>1662</v>
      </c>
      <c r="AL133" s="58">
        <v>1.1</v>
      </c>
      <c r="AM133" s="58">
        <v>40.7</v>
      </c>
      <c r="AN133" s="119">
        <v>-20.2</v>
      </c>
    </row>
    <row r="134" s="14" customFormat="1" customHeight="1" spans="1:40">
      <c r="A134" s="52" t="s">
        <v>1663</v>
      </c>
      <c r="B134" s="78">
        <v>1</v>
      </c>
      <c r="C134" s="79" t="s">
        <v>1664</v>
      </c>
      <c r="D134" s="78" t="s">
        <v>1665</v>
      </c>
      <c r="E134" s="78" t="s">
        <v>1666</v>
      </c>
      <c r="F134" s="78" t="s">
        <v>1667</v>
      </c>
      <c r="G134" s="78">
        <v>110.4</v>
      </c>
      <c r="H134" s="78" t="s">
        <v>699</v>
      </c>
      <c r="I134" s="78">
        <v>14.3</v>
      </c>
      <c r="J134" s="78">
        <v>-3.8</v>
      </c>
      <c r="K134" s="78">
        <v>0.1</v>
      </c>
      <c r="L134" s="78">
        <v>-6</v>
      </c>
      <c r="M134" s="78">
        <v>61</v>
      </c>
      <c r="N134" s="78">
        <v>34.9</v>
      </c>
      <c r="O134" s="78">
        <v>27.4</v>
      </c>
      <c r="P134" s="78">
        <v>30.9</v>
      </c>
      <c r="Q134" s="78">
        <v>64</v>
      </c>
      <c r="R134" s="78">
        <v>30.2</v>
      </c>
      <c r="S134" s="78">
        <v>2.2</v>
      </c>
      <c r="T134" s="78" t="s">
        <v>734</v>
      </c>
      <c r="U134" s="78" t="s">
        <v>1521</v>
      </c>
      <c r="V134" s="78">
        <v>2.8</v>
      </c>
      <c r="W134" s="78">
        <v>2.7</v>
      </c>
      <c r="X134" s="78" t="s">
        <v>786</v>
      </c>
      <c r="Y134" s="78" t="s">
        <v>900</v>
      </c>
      <c r="Z134" s="78">
        <v>4.9</v>
      </c>
      <c r="AA134" s="78" t="s">
        <v>1047</v>
      </c>
      <c r="AB134" s="78" t="s">
        <v>1668</v>
      </c>
      <c r="AC134" s="78">
        <v>47</v>
      </c>
      <c r="AD134" s="78">
        <v>27</v>
      </c>
      <c r="AE134" s="78">
        <v>1013.3</v>
      </c>
      <c r="AF134" s="78">
        <v>992.3</v>
      </c>
      <c r="AG134" s="78">
        <v>97</v>
      </c>
      <c r="AH134" s="78" t="s">
        <v>1669</v>
      </c>
      <c r="AI134" s="78">
        <v>1.7</v>
      </c>
      <c r="AJ134" s="78">
        <v>125</v>
      </c>
      <c r="AK134" s="78" t="s">
        <v>1670</v>
      </c>
      <c r="AL134" s="78">
        <v>3</v>
      </c>
      <c r="AM134" s="78">
        <v>42.3</v>
      </c>
      <c r="AN134" s="129">
        <v>-17.9</v>
      </c>
    </row>
    <row r="135" s="2" customFormat="1" customHeight="1" spans="1:40">
      <c r="A135" s="74"/>
      <c r="B135" s="53">
        <v>2</v>
      </c>
      <c r="C135" s="54" t="s">
        <v>1671</v>
      </c>
      <c r="D135" s="53" t="s">
        <v>1672</v>
      </c>
      <c r="E135" s="75" t="s">
        <v>1673</v>
      </c>
      <c r="F135" s="75" t="s">
        <v>1560</v>
      </c>
      <c r="G135" s="75">
        <v>72.5</v>
      </c>
      <c r="H135" s="75" t="s">
        <v>699</v>
      </c>
      <c r="I135" s="86">
        <v>14.2</v>
      </c>
      <c r="J135" s="75">
        <v>-3.9</v>
      </c>
      <c r="K135" s="75">
        <v>0</v>
      </c>
      <c r="L135" s="75">
        <v>-6</v>
      </c>
      <c r="M135" s="75">
        <v>63</v>
      </c>
      <c r="N135" s="75">
        <v>34.4</v>
      </c>
      <c r="O135" s="75">
        <v>27.6</v>
      </c>
      <c r="P135" s="75">
        <v>30.7</v>
      </c>
      <c r="Q135" s="75">
        <v>66</v>
      </c>
      <c r="R135" s="75">
        <v>30</v>
      </c>
      <c r="S135" s="75">
        <v>2.6</v>
      </c>
      <c r="T135" s="75" t="s">
        <v>756</v>
      </c>
      <c r="U135" s="75" t="s">
        <v>1674</v>
      </c>
      <c r="V135" s="75">
        <v>3.2</v>
      </c>
      <c r="W135" s="75">
        <v>2.9</v>
      </c>
      <c r="X135" s="75" t="s">
        <v>914</v>
      </c>
      <c r="Y135" s="75">
        <v>16</v>
      </c>
      <c r="Z135" s="75">
        <v>3.9</v>
      </c>
      <c r="AA135" s="75" t="s">
        <v>1506</v>
      </c>
      <c r="AB135" s="75" t="s">
        <v>1675</v>
      </c>
      <c r="AC135" s="75">
        <v>46</v>
      </c>
      <c r="AD135" s="75">
        <v>26</v>
      </c>
      <c r="AE135" s="75">
        <v>1018.2</v>
      </c>
      <c r="AF135" s="75">
        <v>996.8</v>
      </c>
      <c r="AG135" s="75">
        <v>99</v>
      </c>
      <c r="AH135" s="75" t="s">
        <v>1676</v>
      </c>
      <c r="AI135" s="75">
        <v>1.7</v>
      </c>
      <c r="AJ135" s="75">
        <v>125</v>
      </c>
      <c r="AK135" s="75" t="s">
        <v>1670</v>
      </c>
      <c r="AL135" s="75">
        <v>2.8</v>
      </c>
      <c r="AM135" s="75">
        <v>42.5</v>
      </c>
      <c r="AN135" s="127">
        <v>-16</v>
      </c>
    </row>
    <row r="136" s="2" customFormat="1" customHeight="1" spans="1:40">
      <c r="A136" s="74"/>
      <c r="B136" s="53">
        <v>3</v>
      </c>
      <c r="C136" s="54" t="s">
        <v>1677</v>
      </c>
      <c r="D136" s="53" t="s">
        <v>1678</v>
      </c>
      <c r="E136" s="75" t="s">
        <v>1679</v>
      </c>
      <c r="F136" s="75" t="s">
        <v>1680</v>
      </c>
      <c r="G136" s="75">
        <v>137.1</v>
      </c>
      <c r="H136" s="75" t="s">
        <v>699</v>
      </c>
      <c r="I136" s="75">
        <v>14.7</v>
      </c>
      <c r="J136" s="75">
        <v>-3</v>
      </c>
      <c r="K136" s="75">
        <v>0.8</v>
      </c>
      <c r="L136" s="75">
        <v>-5.1</v>
      </c>
      <c r="M136" s="75">
        <v>59</v>
      </c>
      <c r="N136" s="75">
        <v>35.4</v>
      </c>
      <c r="O136" s="75">
        <v>26.9</v>
      </c>
      <c r="P136" s="75">
        <v>31.3</v>
      </c>
      <c r="Q136" s="75">
        <v>63</v>
      </c>
      <c r="R136" s="75">
        <v>30.5</v>
      </c>
      <c r="S136" s="75">
        <v>1.6</v>
      </c>
      <c r="T136" s="75" t="s">
        <v>1149</v>
      </c>
      <c r="U136" s="75" t="s">
        <v>1681</v>
      </c>
      <c r="V136" s="75">
        <v>3.1</v>
      </c>
      <c r="W136" s="75">
        <v>2.1</v>
      </c>
      <c r="X136" s="75" t="s">
        <v>796</v>
      </c>
      <c r="Y136" s="75" t="s">
        <v>1682</v>
      </c>
      <c r="Z136" s="75">
        <v>2.4</v>
      </c>
      <c r="AA136" s="75" t="s">
        <v>796</v>
      </c>
      <c r="AB136" s="75" t="s">
        <v>1683</v>
      </c>
      <c r="AC136" s="75">
        <v>49</v>
      </c>
      <c r="AD136" s="75">
        <v>20</v>
      </c>
      <c r="AE136" s="75">
        <v>1009</v>
      </c>
      <c r="AF136" s="75">
        <v>988.2</v>
      </c>
      <c r="AG136" s="75">
        <v>92</v>
      </c>
      <c r="AH136" s="75" t="s">
        <v>1684</v>
      </c>
      <c r="AI136" s="75">
        <v>2.1</v>
      </c>
      <c r="AJ136" s="75">
        <v>118</v>
      </c>
      <c r="AK136" s="75" t="s">
        <v>1685</v>
      </c>
      <c r="AL136" s="75">
        <v>3</v>
      </c>
      <c r="AM136" s="75">
        <v>41.7</v>
      </c>
      <c r="AN136" s="127">
        <v>-15</v>
      </c>
    </row>
    <row r="137" s="2" customFormat="1" customHeight="1" spans="1:40">
      <c r="A137" s="74"/>
      <c r="B137" s="53">
        <v>4</v>
      </c>
      <c r="C137" s="54" t="s">
        <v>1686</v>
      </c>
      <c r="D137" s="53" t="s">
        <v>1687</v>
      </c>
      <c r="E137" s="75" t="s">
        <v>1688</v>
      </c>
      <c r="F137" s="75" t="s">
        <v>1689</v>
      </c>
      <c r="G137" s="75">
        <v>72.7</v>
      </c>
      <c r="H137" s="75" t="s">
        <v>699</v>
      </c>
      <c r="I137" s="86">
        <v>14.2</v>
      </c>
      <c r="J137" s="75">
        <v>-3.9</v>
      </c>
      <c r="K137" s="75">
        <v>-0.2</v>
      </c>
      <c r="L137" s="75">
        <v>-5.8</v>
      </c>
      <c r="M137" s="75">
        <v>61</v>
      </c>
      <c r="N137" s="75">
        <v>34.4</v>
      </c>
      <c r="O137" s="75">
        <v>27.6</v>
      </c>
      <c r="P137" s="75">
        <v>30.5</v>
      </c>
      <c r="Q137" s="75">
        <v>65</v>
      </c>
      <c r="R137" s="75">
        <v>29.8</v>
      </c>
      <c r="S137" s="75">
        <v>1.9</v>
      </c>
      <c r="T137" s="75" t="s">
        <v>1149</v>
      </c>
      <c r="U137" s="75" t="s">
        <v>1653</v>
      </c>
      <c r="V137" s="75">
        <v>2.8</v>
      </c>
      <c r="W137" s="75">
        <v>2.1</v>
      </c>
      <c r="X137" s="75" t="s">
        <v>1382</v>
      </c>
      <c r="Y137" s="75" t="s">
        <v>1690</v>
      </c>
      <c r="Z137" s="75">
        <v>3.6</v>
      </c>
      <c r="AA137" s="75" t="s">
        <v>1149</v>
      </c>
      <c r="AB137" s="75" t="s">
        <v>1691</v>
      </c>
      <c r="AC137" s="75">
        <v>49</v>
      </c>
      <c r="AD137" s="75">
        <v>21</v>
      </c>
      <c r="AE137" s="75">
        <v>1017.9</v>
      </c>
      <c r="AF137" s="75">
        <v>996.6</v>
      </c>
      <c r="AG137" s="75">
        <v>99</v>
      </c>
      <c r="AH137" s="75" t="s">
        <v>1692</v>
      </c>
      <c r="AI137" s="75">
        <v>1.5</v>
      </c>
      <c r="AJ137" s="75">
        <v>124</v>
      </c>
      <c r="AK137" s="75" t="s">
        <v>1693</v>
      </c>
      <c r="AL137" s="75">
        <v>2.6</v>
      </c>
      <c r="AM137" s="75">
        <v>42</v>
      </c>
      <c r="AN137" s="127">
        <v>-19.2</v>
      </c>
    </row>
    <row r="138" s="2" customFormat="1" customHeight="1" spans="1:40">
      <c r="A138" s="74"/>
      <c r="B138" s="53">
        <v>5</v>
      </c>
      <c r="C138" s="54" t="s">
        <v>1694</v>
      </c>
      <c r="D138" s="53" t="s">
        <v>1695</v>
      </c>
      <c r="E138" s="75" t="s">
        <v>1696</v>
      </c>
      <c r="F138" s="75" t="s">
        <v>1697</v>
      </c>
      <c r="G138" s="75">
        <v>75.5</v>
      </c>
      <c r="H138" s="75" t="s">
        <v>699</v>
      </c>
      <c r="I138" s="86">
        <v>14.1</v>
      </c>
      <c r="J138" s="75">
        <v>-4.7</v>
      </c>
      <c r="K138" s="75">
        <v>-0.9</v>
      </c>
      <c r="L138" s="75">
        <v>-7</v>
      </c>
      <c r="M138" s="75">
        <v>60</v>
      </c>
      <c r="N138" s="75">
        <v>34.7</v>
      </c>
      <c r="O138" s="75">
        <v>27.3</v>
      </c>
      <c r="P138" s="75">
        <v>31</v>
      </c>
      <c r="Q138" s="75">
        <v>63</v>
      </c>
      <c r="R138" s="75">
        <v>30.2</v>
      </c>
      <c r="S138" s="75">
        <v>2</v>
      </c>
      <c r="T138" s="75" t="s">
        <v>756</v>
      </c>
      <c r="U138" s="75" t="s">
        <v>1698</v>
      </c>
      <c r="V138" s="75">
        <v>3.3</v>
      </c>
      <c r="W138" s="75">
        <v>1.9</v>
      </c>
      <c r="X138" s="75" t="s">
        <v>756</v>
      </c>
      <c r="Y138" s="75" t="s">
        <v>1699</v>
      </c>
      <c r="Z138" s="75">
        <v>3.1</v>
      </c>
      <c r="AA138" s="75" t="s">
        <v>756</v>
      </c>
      <c r="AB138" s="75" t="s">
        <v>1700</v>
      </c>
      <c r="AC138" s="75">
        <v>47</v>
      </c>
      <c r="AD138" s="75">
        <v>35</v>
      </c>
      <c r="AE138" s="75">
        <v>1017.9</v>
      </c>
      <c r="AF138" s="75">
        <v>996.6</v>
      </c>
      <c r="AG138" s="75">
        <v>101</v>
      </c>
      <c r="AH138" s="75" t="s">
        <v>1701</v>
      </c>
      <c r="AI138" s="75">
        <v>1</v>
      </c>
      <c r="AJ138" s="75">
        <v>126</v>
      </c>
      <c r="AK138" s="75" t="s">
        <v>1702</v>
      </c>
      <c r="AL138" s="75">
        <v>2.2</v>
      </c>
      <c r="AM138" s="75">
        <v>41.5</v>
      </c>
      <c r="AN138" s="127">
        <v>-17.3</v>
      </c>
    </row>
    <row r="139" s="14" customFormat="1" customHeight="1" spans="1:40">
      <c r="A139" s="74"/>
      <c r="B139" s="78">
        <v>6</v>
      </c>
      <c r="C139" s="79" t="s">
        <v>1703</v>
      </c>
      <c r="D139" s="78" t="s">
        <v>1704</v>
      </c>
      <c r="E139" s="78" t="s">
        <v>1705</v>
      </c>
      <c r="F139" s="78" t="s">
        <v>1706</v>
      </c>
      <c r="G139" s="78">
        <v>409.9</v>
      </c>
      <c r="H139" s="78" t="s">
        <v>699</v>
      </c>
      <c r="I139" s="78">
        <v>13.9</v>
      </c>
      <c r="J139" s="78">
        <v>-3.8</v>
      </c>
      <c r="K139" s="78">
        <v>-0.3</v>
      </c>
      <c r="L139" s="78">
        <v>-6.2</v>
      </c>
      <c r="M139" s="78">
        <v>55</v>
      </c>
      <c r="N139" s="78">
        <v>34.8</v>
      </c>
      <c r="O139" s="78">
        <v>25.7</v>
      </c>
      <c r="P139" s="78">
        <v>30.3</v>
      </c>
      <c r="Q139" s="78">
        <v>59</v>
      </c>
      <c r="R139" s="78">
        <v>30.1</v>
      </c>
      <c r="S139" s="78">
        <v>2.5</v>
      </c>
      <c r="T139" s="78" t="s">
        <v>1039</v>
      </c>
      <c r="U139" s="78">
        <v>23</v>
      </c>
      <c r="V139" s="78">
        <v>3.4</v>
      </c>
      <c r="W139" s="78">
        <v>2.4</v>
      </c>
      <c r="X139" s="78" t="s">
        <v>1287</v>
      </c>
      <c r="Y139" s="78" t="s">
        <v>1707</v>
      </c>
      <c r="Z139" s="78">
        <v>3.7</v>
      </c>
      <c r="AA139" s="78" t="s">
        <v>742</v>
      </c>
      <c r="AB139" s="78" t="s">
        <v>1652</v>
      </c>
      <c r="AC139" s="78">
        <v>48</v>
      </c>
      <c r="AD139" s="78">
        <v>32</v>
      </c>
      <c r="AE139" s="78">
        <v>977.6</v>
      </c>
      <c r="AF139" s="78">
        <v>959.3</v>
      </c>
      <c r="AG139" s="78">
        <v>99</v>
      </c>
      <c r="AH139" s="78" t="s">
        <v>1692</v>
      </c>
      <c r="AI139" s="78">
        <v>1.4</v>
      </c>
      <c r="AJ139" s="78">
        <v>128</v>
      </c>
      <c r="AK139" s="78" t="s">
        <v>1708</v>
      </c>
      <c r="AL139" s="78">
        <v>2.6</v>
      </c>
      <c r="AM139" s="78">
        <v>40.2</v>
      </c>
      <c r="AN139" s="129">
        <v>-12.8</v>
      </c>
    </row>
    <row r="140" s="2" customFormat="1" customHeight="1" spans="1:40">
      <c r="A140" s="74"/>
      <c r="B140" s="53">
        <v>7</v>
      </c>
      <c r="C140" s="54" t="s">
        <v>1709</v>
      </c>
      <c r="D140" s="53" t="s">
        <v>1710</v>
      </c>
      <c r="E140" s="75" t="s">
        <v>1711</v>
      </c>
      <c r="F140" s="75" t="s">
        <v>1712</v>
      </c>
      <c r="G140" s="75">
        <v>129.2</v>
      </c>
      <c r="H140" s="75" t="s">
        <v>699</v>
      </c>
      <c r="I140" s="75">
        <v>14.9</v>
      </c>
      <c r="J140" s="75">
        <v>-2.1</v>
      </c>
      <c r="K140" s="75">
        <v>1.4</v>
      </c>
      <c r="L140" s="75">
        <v>-4.5</v>
      </c>
      <c r="M140" s="75">
        <v>70</v>
      </c>
      <c r="N140" s="75">
        <v>34.3</v>
      </c>
      <c r="O140" s="75">
        <v>27.8</v>
      </c>
      <c r="P140" s="75">
        <v>30.5</v>
      </c>
      <c r="Q140" s="75">
        <v>69</v>
      </c>
      <c r="R140" s="75">
        <v>30.1</v>
      </c>
      <c r="S140" s="75">
        <v>2</v>
      </c>
      <c r="T140" s="75" t="s">
        <v>850</v>
      </c>
      <c r="U140" s="75" t="s">
        <v>1713</v>
      </c>
      <c r="V140" s="75">
        <v>2.7</v>
      </c>
      <c r="W140" s="75">
        <v>2.1</v>
      </c>
      <c r="X140" s="75" t="s">
        <v>850</v>
      </c>
      <c r="Y140" s="75" t="s">
        <v>1714</v>
      </c>
      <c r="Z140" s="75">
        <v>3.4</v>
      </c>
      <c r="AA140" s="75" t="s">
        <v>850</v>
      </c>
      <c r="AB140" s="75" t="s">
        <v>1715</v>
      </c>
      <c r="AC140" s="75">
        <v>39</v>
      </c>
      <c r="AD140" s="75">
        <v>10</v>
      </c>
      <c r="AE140" s="75">
        <v>1011.2</v>
      </c>
      <c r="AF140" s="75">
        <v>990.4</v>
      </c>
      <c r="AG140" s="75">
        <v>86</v>
      </c>
      <c r="AH140" s="75" t="s">
        <v>1716</v>
      </c>
      <c r="AI140" s="75">
        <v>2.6</v>
      </c>
      <c r="AJ140" s="75">
        <v>116</v>
      </c>
      <c r="AK140" s="75" t="s">
        <v>1717</v>
      </c>
      <c r="AL140" s="75">
        <v>3.8</v>
      </c>
      <c r="AM140" s="75">
        <v>41.4</v>
      </c>
      <c r="AN140" s="127">
        <v>-17.5</v>
      </c>
    </row>
    <row r="141" s="2" customFormat="1" customHeight="1" spans="1:40">
      <c r="A141" s="74"/>
      <c r="B141" s="53">
        <v>8</v>
      </c>
      <c r="C141" s="54" t="s">
        <v>1718</v>
      </c>
      <c r="D141" s="53" t="s">
        <v>1719</v>
      </c>
      <c r="E141" s="75" t="s">
        <v>1720</v>
      </c>
      <c r="F141" s="75" t="s">
        <v>1721</v>
      </c>
      <c r="G141" s="75">
        <v>50.1</v>
      </c>
      <c r="H141" s="75" t="s">
        <v>699</v>
      </c>
      <c r="I141" s="75">
        <v>14.1</v>
      </c>
      <c r="J141" s="75">
        <v>-4</v>
      </c>
      <c r="K141" s="75">
        <v>-0.1</v>
      </c>
      <c r="L141" s="75">
        <v>-6.3</v>
      </c>
      <c r="M141" s="75">
        <v>69</v>
      </c>
      <c r="N141" s="75">
        <v>34.6</v>
      </c>
      <c r="O141" s="75">
        <v>27.9</v>
      </c>
      <c r="P141" s="75">
        <v>30.8</v>
      </c>
      <c r="Q141" s="75">
        <v>67</v>
      </c>
      <c r="R141" s="75">
        <v>30.2</v>
      </c>
      <c r="S141" s="75">
        <v>2.4</v>
      </c>
      <c r="T141" s="75" t="s">
        <v>734</v>
      </c>
      <c r="U141" s="75" t="s">
        <v>1722</v>
      </c>
      <c r="V141" s="75">
        <v>2.7</v>
      </c>
      <c r="W141" s="75">
        <v>2.4</v>
      </c>
      <c r="X141" s="75" t="s">
        <v>702</v>
      </c>
      <c r="Y141" s="75" t="s">
        <v>960</v>
      </c>
      <c r="Z141" s="75">
        <v>3.1</v>
      </c>
      <c r="AA141" s="75" t="s">
        <v>734</v>
      </c>
      <c r="AB141" s="75" t="s">
        <v>1723</v>
      </c>
      <c r="AC141" s="75">
        <v>46</v>
      </c>
      <c r="AD141" s="75">
        <v>18</v>
      </c>
      <c r="AE141" s="75">
        <v>1020.8</v>
      </c>
      <c r="AF141" s="75">
        <v>999.4</v>
      </c>
      <c r="AG141" s="75">
        <v>99</v>
      </c>
      <c r="AH141" s="75" t="s">
        <v>1676</v>
      </c>
      <c r="AI141" s="75">
        <v>1.6</v>
      </c>
      <c r="AJ141" s="75">
        <v>125</v>
      </c>
      <c r="AK141" s="75" t="s">
        <v>1724</v>
      </c>
      <c r="AL141" s="75">
        <v>2.8</v>
      </c>
      <c r="AM141" s="75">
        <v>41.3</v>
      </c>
      <c r="AN141" s="127">
        <v>-15.4</v>
      </c>
    </row>
    <row r="142" s="21" customFormat="1" customHeight="1" spans="1:40">
      <c r="A142" s="74"/>
      <c r="B142" s="57">
        <v>9</v>
      </c>
      <c r="C142" s="54" t="s">
        <v>1725</v>
      </c>
      <c r="D142" s="53" t="s">
        <v>1726</v>
      </c>
      <c r="E142" s="53" t="s">
        <v>1727</v>
      </c>
      <c r="F142" s="53" t="s">
        <v>1728</v>
      </c>
      <c r="G142" s="53">
        <v>114.5</v>
      </c>
      <c r="H142" s="53" t="s">
        <v>699</v>
      </c>
      <c r="I142" s="53">
        <v>15.3</v>
      </c>
      <c r="J142" s="53">
        <v>-2.1</v>
      </c>
      <c r="K142" s="53">
        <v>2.2</v>
      </c>
      <c r="L142" s="53">
        <v>-4.6</v>
      </c>
      <c r="M142" s="53">
        <v>72</v>
      </c>
      <c r="N142" s="53">
        <v>34.5</v>
      </c>
      <c r="O142" s="53">
        <v>27.6</v>
      </c>
      <c r="P142" s="53">
        <v>30.7</v>
      </c>
      <c r="Q142" s="53">
        <v>68</v>
      </c>
      <c r="R142" s="53">
        <v>30.9</v>
      </c>
      <c r="S142" s="53">
        <v>2.4</v>
      </c>
      <c r="T142" s="53" t="s">
        <v>782</v>
      </c>
      <c r="U142" s="53" t="s">
        <v>795</v>
      </c>
      <c r="V142" s="53">
        <v>3.2</v>
      </c>
      <c r="W142" s="53">
        <v>2.4</v>
      </c>
      <c r="X142" s="53" t="s">
        <v>732</v>
      </c>
      <c r="Y142" s="53" t="s">
        <v>1707</v>
      </c>
      <c r="Z142" s="53">
        <v>3.8</v>
      </c>
      <c r="AA142" s="53" t="s">
        <v>732</v>
      </c>
      <c r="AB142" s="53" t="s">
        <v>745</v>
      </c>
      <c r="AC142" s="53">
        <v>42</v>
      </c>
      <c r="AD142" s="53" t="s">
        <v>25</v>
      </c>
      <c r="AE142" s="53">
        <v>1014.3</v>
      </c>
      <c r="AF142" s="53">
        <v>993.4</v>
      </c>
      <c r="AG142" s="53">
        <v>64</v>
      </c>
      <c r="AH142" s="53" t="s">
        <v>1391</v>
      </c>
      <c r="AI142" s="53">
        <v>3.1</v>
      </c>
      <c r="AJ142" s="53">
        <v>105</v>
      </c>
      <c r="AK142" s="53" t="s">
        <v>1729</v>
      </c>
      <c r="AL142" s="53">
        <v>4.2</v>
      </c>
      <c r="AM142" s="53">
        <v>40</v>
      </c>
      <c r="AN142" s="160">
        <v>-16.6</v>
      </c>
    </row>
    <row r="143" s="2" customFormat="1" customHeight="1" spans="1:40">
      <c r="A143" s="74"/>
      <c r="B143" s="53">
        <v>10</v>
      </c>
      <c r="C143" s="54" t="s">
        <v>1730</v>
      </c>
      <c r="D143" s="53" t="s">
        <v>1731</v>
      </c>
      <c r="E143" s="75" t="s">
        <v>1732</v>
      </c>
      <c r="F143" s="75" t="s">
        <v>1733</v>
      </c>
      <c r="G143" s="75">
        <v>66.8</v>
      </c>
      <c r="H143" s="75" t="s">
        <v>699</v>
      </c>
      <c r="I143" s="75">
        <v>14.5</v>
      </c>
      <c r="J143" s="75">
        <v>-3.2</v>
      </c>
      <c r="K143" s="75">
        <v>0.7</v>
      </c>
      <c r="L143" s="75">
        <v>-5.5</v>
      </c>
      <c r="M143" s="75">
        <v>64</v>
      </c>
      <c r="N143" s="75">
        <v>35.1</v>
      </c>
      <c r="O143" s="75">
        <v>27.9</v>
      </c>
      <c r="P143" s="75">
        <v>30.9</v>
      </c>
      <c r="Q143" s="75">
        <v>66</v>
      </c>
      <c r="R143" s="75">
        <v>30.3</v>
      </c>
      <c r="S143" s="75">
        <v>2.2</v>
      </c>
      <c r="T143" s="75" t="s">
        <v>814</v>
      </c>
      <c r="U143" s="75" t="s">
        <v>1419</v>
      </c>
      <c r="V143" s="75">
        <v>3.1</v>
      </c>
      <c r="W143" s="75">
        <v>2.4</v>
      </c>
      <c r="X143" s="75" t="s">
        <v>814</v>
      </c>
      <c r="Y143" s="75" t="s">
        <v>1186</v>
      </c>
      <c r="Z143" s="75">
        <v>3.9</v>
      </c>
      <c r="AA143" s="75" t="s">
        <v>814</v>
      </c>
      <c r="AB143" s="75" t="s">
        <v>745</v>
      </c>
      <c r="AC143" s="75">
        <v>43</v>
      </c>
      <c r="AD143" s="75">
        <v>15</v>
      </c>
      <c r="AE143" s="75">
        <v>1028.6</v>
      </c>
      <c r="AF143" s="75">
        <v>997.2</v>
      </c>
      <c r="AG143" s="75">
        <v>95</v>
      </c>
      <c r="AH143" s="75" t="s">
        <v>1734</v>
      </c>
      <c r="AI143" s="75">
        <v>2.2</v>
      </c>
      <c r="AJ143" s="75">
        <v>122</v>
      </c>
      <c r="AK143" s="75" t="s">
        <v>1735</v>
      </c>
      <c r="AL143" s="75">
        <v>3.3</v>
      </c>
      <c r="AM143" s="75">
        <v>41.9</v>
      </c>
      <c r="AN143" s="127">
        <v>-19.6</v>
      </c>
    </row>
    <row r="144" s="2" customFormat="1" customHeight="1" spans="1:40">
      <c r="A144" s="74"/>
      <c r="B144" s="53">
        <v>11</v>
      </c>
      <c r="C144" s="54" t="s">
        <v>1736</v>
      </c>
      <c r="D144" s="53" t="s">
        <v>1737</v>
      </c>
      <c r="E144" s="75" t="s">
        <v>1738</v>
      </c>
      <c r="F144" s="75" t="s">
        <v>1739</v>
      </c>
      <c r="G144" s="75">
        <v>82.7</v>
      </c>
      <c r="H144" s="75" t="s">
        <v>699</v>
      </c>
      <c r="I144" s="75">
        <v>14.9</v>
      </c>
      <c r="J144" s="75">
        <v>-2.9</v>
      </c>
      <c r="K144" s="75">
        <v>1.3</v>
      </c>
      <c r="L144" s="75">
        <v>-5.5</v>
      </c>
      <c r="M144" s="75">
        <v>69</v>
      </c>
      <c r="N144" s="75">
        <v>35</v>
      </c>
      <c r="O144" s="75">
        <v>27.8</v>
      </c>
      <c r="P144" s="75">
        <v>30.9</v>
      </c>
      <c r="Q144" s="75">
        <v>67</v>
      </c>
      <c r="R144" s="75">
        <v>30.7</v>
      </c>
      <c r="S144" s="75">
        <v>2.2</v>
      </c>
      <c r="T144" s="75" t="s">
        <v>782</v>
      </c>
      <c r="U144" s="75" t="s">
        <v>1346</v>
      </c>
      <c r="V144" s="75">
        <v>2.8</v>
      </c>
      <c r="W144" s="75">
        <v>2.4</v>
      </c>
      <c r="X144" s="75" t="s">
        <v>702</v>
      </c>
      <c r="Y144" s="75" t="s">
        <v>822</v>
      </c>
      <c r="Z144" s="75">
        <v>3.2</v>
      </c>
      <c r="AA144" s="75" t="s">
        <v>702</v>
      </c>
      <c r="AB144" s="75" t="s">
        <v>715</v>
      </c>
      <c r="AC144" s="75">
        <v>42</v>
      </c>
      <c r="AD144" s="75">
        <v>14</v>
      </c>
      <c r="AE144" s="75">
        <v>1016.7</v>
      </c>
      <c r="AF144" s="75">
        <v>995.4</v>
      </c>
      <c r="AG144" s="75">
        <v>87</v>
      </c>
      <c r="AH144" s="75" t="s">
        <v>1740</v>
      </c>
      <c r="AI144" s="75">
        <v>2.5</v>
      </c>
      <c r="AJ144" s="75">
        <v>115</v>
      </c>
      <c r="AK144" s="75" t="s">
        <v>1741</v>
      </c>
      <c r="AL144" s="75">
        <v>3.5</v>
      </c>
      <c r="AM144" s="75">
        <v>40.6</v>
      </c>
      <c r="AN144" s="127">
        <v>-18.1</v>
      </c>
    </row>
    <row r="145" s="16" customFormat="1" customHeight="1" spans="1:40">
      <c r="A145" s="74"/>
      <c r="B145" s="163">
        <v>12</v>
      </c>
      <c r="C145" s="88" t="s">
        <v>1742</v>
      </c>
      <c r="D145" s="87" t="s">
        <v>1743</v>
      </c>
      <c r="E145" s="87" t="s">
        <v>1744</v>
      </c>
      <c r="F145" s="87" t="s">
        <v>1745</v>
      </c>
      <c r="G145" s="87">
        <v>52.6</v>
      </c>
      <c r="H145" s="87" t="s">
        <v>699</v>
      </c>
      <c r="I145" s="87">
        <v>14.4</v>
      </c>
      <c r="J145" s="87">
        <v>-3.2</v>
      </c>
      <c r="K145" s="87">
        <v>0.6</v>
      </c>
      <c r="L145" s="87">
        <v>-5.7</v>
      </c>
      <c r="M145" s="87">
        <v>68</v>
      </c>
      <c r="N145" s="87">
        <v>35</v>
      </c>
      <c r="O145" s="87">
        <v>28.1</v>
      </c>
      <c r="P145" s="87">
        <v>30.9</v>
      </c>
      <c r="Q145" s="87">
        <v>67</v>
      </c>
      <c r="R145" s="87">
        <v>30.2</v>
      </c>
      <c r="S145" s="87">
        <v>2</v>
      </c>
      <c r="T145" s="87" t="s">
        <v>782</v>
      </c>
      <c r="U145" s="87" t="s">
        <v>1437</v>
      </c>
      <c r="V145" s="87">
        <v>2.6</v>
      </c>
      <c r="W145" s="87">
        <v>2.4</v>
      </c>
      <c r="X145" s="87" t="s">
        <v>732</v>
      </c>
      <c r="Y145" s="87" t="s">
        <v>1746</v>
      </c>
      <c r="Z145" s="87">
        <v>3.3</v>
      </c>
      <c r="AA145" s="87" t="s">
        <v>814</v>
      </c>
      <c r="AB145" s="87" t="s">
        <v>1747</v>
      </c>
      <c r="AC145" s="87">
        <v>45</v>
      </c>
      <c r="AD145" s="87">
        <v>12</v>
      </c>
      <c r="AE145" s="87">
        <v>1020.6</v>
      </c>
      <c r="AF145" s="87">
        <v>999</v>
      </c>
      <c r="AG145" s="87">
        <v>91</v>
      </c>
      <c r="AH145" s="87" t="s">
        <v>1748</v>
      </c>
      <c r="AI145" s="87">
        <v>2.1</v>
      </c>
      <c r="AJ145" s="87">
        <v>123</v>
      </c>
      <c r="AK145" s="87" t="s">
        <v>1749</v>
      </c>
      <c r="AL145" s="87">
        <v>3.3</v>
      </c>
      <c r="AM145" s="87">
        <v>41.9</v>
      </c>
      <c r="AN145" s="131">
        <v>-17.4</v>
      </c>
    </row>
    <row r="146" s="4" customFormat="1" customHeight="1" spans="1:40">
      <c r="A146" s="151" t="s">
        <v>1750</v>
      </c>
      <c r="B146" s="55">
        <v>1</v>
      </c>
      <c r="C146" s="156" t="s">
        <v>1751</v>
      </c>
      <c r="D146" s="55" t="s">
        <v>1752</v>
      </c>
      <c r="E146" s="55" t="s">
        <v>1351</v>
      </c>
      <c r="F146" s="55" t="s">
        <v>1753</v>
      </c>
      <c r="G146" s="55">
        <v>23.1</v>
      </c>
      <c r="H146" s="55" t="s">
        <v>699</v>
      </c>
      <c r="I146" s="55">
        <v>16.6</v>
      </c>
      <c r="J146" s="55">
        <v>-0.3</v>
      </c>
      <c r="K146" s="55">
        <v>3.7</v>
      </c>
      <c r="L146" s="55">
        <v>-2.6</v>
      </c>
      <c r="M146" s="55">
        <v>77</v>
      </c>
      <c r="N146" s="55">
        <v>35.2</v>
      </c>
      <c r="O146" s="55">
        <v>28.4</v>
      </c>
      <c r="P146" s="55">
        <v>32</v>
      </c>
      <c r="Q146" s="55">
        <v>67</v>
      </c>
      <c r="R146" s="55">
        <v>32</v>
      </c>
      <c r="S146" s="55">
        <v>2</v>
      </c>
      <c r="T146" s="55" t="s">
        <v>850</v>
      </c>
      <c r="U146" s="55" t="s">
        <v>1754</v>
      </c>
      <c r="V146" s="55">
        <v>2.3</v>
      </c>
      <c r="W146" s="55">
        <v>1.8</v>
      </c>
      <c r="X146" s="55" t="s">
        <v>814</v>
      </c>
      <c r="Y146" s="55" t="s">
        <v>1755</v>
      </c>
      <c r="Z146" s="55">
        <v>3</v>
      </c>
      <c r="AA146" s="55" t="s">
        <v>850</v>
      </c>
      <c r="AB146" s="55" t="s">
        <v>1626</v>
      </c>
      <c r="AC146" s="55">
        <v>37</v>
      </c>
      <c r="AD146" s="55">
        <v>9</v>
      </c>
      <c r="AE146" s="55">
        <v>1023.5</v>
      </c>
      <c r="AF146" s="55">
        <v>1002.1</v>
      </c>
      <c r="AG146" s="55">
        <v>50</v>
      </c>
      <c r="AH146" s="55" t="s">
        <v>1756</v>
      </c>
      <c r="AI146" s="55">
        <v>3.9</v>
      </c>
      <c r="AJ146" s="55">
        <v>98</v>
      </c>
      <c r="AK146" s="55" t="s">
        <v>1757</v>
      </c>
      <c r="AL146" s="55">
        <v>5.2</v>
      </c>
      <c r="AM146" s="55">
        <v>39.3</v>
      </c>
      <c r="AN146" s="118">
        <v>-18.1</v>
      </c>
    </row>
    <row r="147" s="13" customFormat="1" customHeight="1" spans="1:40">
      <c r="A147" s="62"/>
      <c r="B147" s="49">
        <v>2</v>
      </c>
      <c r="C147" s="50" t="s">
        <v>1758</v>
      </c>
      <c r="D147" s="51" t="s">
        <v>1759</v>
      </c>
      <c r="E147" s="76" t="s">
        <v>1760</v>
      </c>
      <c r="F147" s="76" t="s">
        <v>1761</v>
      </c>
      <c r="G147" s="76">
        <v>19.6</v>
      </c>
      <c r="H147" s="76" t="s">
        <v>699</v>
      </c>
      <c r="I147" s="102">
        <v>17.1</v>
      </c>
      <c r="J147" s="76">
        <v>0.7</v>
      </c>
      <c r="K147" s="76">
        <v>4.5</v>
      </c>
      <c r="L147" s="76">
        <v>-1.4</v>
      </c>
      <c r="M147" s="76">
        <v>79</v>
      </c>
      <c r="N147" s="76">
        <v>35.8</v>
      </c>
      <c r="O147" s="76">
        <v>28.3</v>
      </c>
      <c r="P147" s="76">
        <v>32.5</v>
      </c>
      <c r="Q147" s="76">
        <v>65</v>
      </c>
      <c r="R147" s="76">
        <v>32.5</v>
      </c>
      <c r="S147" s="76">
        <v>2.2</v>
      </c>
      <c r="T147" s="76" t="s">
        <v>742</v>
      </c>
      <c r="U147" s="76" t="s">
        <v>1762</v>
      </c>
      <c r="V147" s="76">
        <v>2.8</v>
      </c>
      <c r="W147" s="76">
        <v>2</v>
      </c>
      <c r="X147" s="76" t="s">
        <v>784</v>
      </c>
      <c r="Y147" s="76" t="s">
        <v>1763</v>
      </c>
      <c r="Z147" s="76">
        <v>3.1</v>
      </c>
      <c r="AA147" s="76" t="s">
        <v>930</v>
      </c>
      <c r="AB147" s="76" t="s">
        <v>1764</v>
      </c>
      <c r="AC147" s="76">
        <v>34</v>
      </c>
      <c r="AD147" s="76">
        <v>7</v>
      </c>
      <c r="AE147" s="76">
        <v>1023.4</v>
      </c>
      <c r="AF147" s="76">
        <v>1002.5</v>
      </c>
      <c r="AG147" s="76">
        <v>38</v>
      </c>
      <c r="AH147" s="76" t="s">
        <v>1765</v>
      </c>
      <c r="AI147" s="76">
        <v>4.5</v>
      </c>
      <c r="AJ147" s="76">
        <v>88</v>
      </c>
      <c r="AK147" s="76" t="s">
        <v>1766</v>
      </c>
      <c r="AL147" s="76">
        <v>5.7</v>
      </c>
      <c r="AM147" s="76">
        <v>40.2</v>
      </c>
      <c r="AN147" s="128">
        <v>-10.5</v>
      </c>
    </row>
    <row r="148" s="2" customFormat="1" customHeight="1" spans="1:40">
      <c r="A148" s="62"/>
      <c r="B148" s="55">
        <v>3</v>
      </c>
      <c r="C148" s="50" t="s">
        <v>1767</v>
      </c>
      <c r="D148" s="51" t="s">
        <v>1768</v>
      </c>
      <c r="E148" s="75" t="s">
        <v>1769</v>
      </c>
      <c r="F148" s="75" t="s">
        <v>1770</v>
      </c>
      <c r="G148" s="75">
        <v>133.1</v>
      </c>
      <c r="H148" s="75" t="s">
        <v>699</v>
      </c>
      <c r="I148" s="75">
        <v>16.8</v>
      </c>
      <c r="J148" s="75">
        <v>0.9</v>
      </c>
      <c r="K148" s="75">
        <v>4.9</v>
      </c>
      <c r="L148" s="75">
        <v>-1.1</v>
      </c>
      <c r="M148" s="75">
        <v>74</v>
      </c>
      <c r="N148" s="75">
        <v>35.6</v>
      </c>
      <c r="O148" s="75">
        <v>27.8</v>
      </c>
      <c r="P148" s="75">
        <v>31.8</v>
      </c>
      <c r="Q148" s="75">
        <v>66</v>
      </c>
      <c r="R148" s="75">
        <v>31.1</v>
      </c>
      <c r="S148" s="75">
        <v>1.5</v>
      </c>
      <c r="T148" s="75" t="s">
        <v>1496</v>
      </c>
      <c r="U148" s="75" t="s">
        <v>1771</v>
      </c>
      <c r="V148" s="75">
        <v>2.6</v>
      </c>
      <c r="W148" s="75">
        <v>1.3</v>
      </c>
      <c r="X148" s="75" t="s">
        <v>1496</v>
      </c>
      <c r="Y148" s="75" t="s">
        <v>1772</v>
      </c>
      <c r="Z148" s="75">
        <v>2.2</v>
      </c>
      <c r="AA148" s="75" t="s">
        <v>1496</v>
      </c>
      <c r="AB148" s="75" t="s">
        <v>1773</v>
      </c>
      <c r="AC148" s="75">
        <v>27</v>
      </c>
      <c r="AD148" s="75" t="s">
        <v>25</v>
      </c>
      <c r="AE148" s="75">
        <v>1010.4</v>
      </c>
      <c r="AF148" s="75">
        <v>990</v>
      </c>
      <c r="AG148" s="75">
        <v>28</v>
      </c>
      <c r="AH148" s="75" t="s">
        <v>1774</v>
      </c>
      <c r="AI148" s="75">
        <v>4.7</v>
      </c>
      <c r="AJ148" s="75">
        <v>85</v>
      </c>
      <c r="AK148" s="75" t="s">
        <v>1775</v>
      </c>
      <c r="AL148" s="75">
        <v>5.9</v>
      </c>
      <c r="AM148" s="75">
        <v>40.4</v>
      </c>
      <c r="AN148" s="127">
        <v>-9.8</v>
      </c>
    </row>
    <row r="149" s="2" customFormat="1" customHeight="1" spans="1:40">
      <c r="A149" s="62"/>
      <c r="B149" s="55">
        <v>4</v>
      </c>
      <c r="C149" s="50" t="s">
        <v>1776</v>
      </c>
      <c r="D149" s="51" t="s">
        <v>1777</v>
      </c>
      <c r="E149" s="75" t="s">
        <v>1778</v>
      </c>
      <c r="F149" s="75" t="s">
        <v>1779</v>
      </c>
      <c r="G149" s="75">
        <v>457.1</v>
      </c>
      <c r="H149" s="75" t="s">
        <v>699</v>
      </c>
      <c r="I149" s="75">
        <v>16.2</v>
      </c>
      <c r="J149" s="75">
        <v>2</v>
      </c>
      <c r="K149" s="75">
        <v>5</v>
      </c>
      <c r="L149" s="75">
        <v>0.4</v>
      </c>
      <c r="M149" s="75">
        <v>84</v>
      </c>
      <c r="N149" s="75">
        <v>34.3</v>
      </c>
      <c r="O149" s="75">
        <v>26</v>
      </c>
      <c r="P149" s="75">
        <v>31</v>
      </c>
      <c r="Q149" s="75">
        <v>57</v>
      </c>
      <c r="R149" s="75">
        <v>29.6</v>
      </c>
      <c r="S149" s="75">
        <v>0.7</v>
      </c>
      <c r="T149" s="75" t="s">
        <v>756</v>
      </c>
      <c r="U149" s="75" t="s">
        <v>1780</v>
      </c>
      <c r="V149" s="75">
        <v>1.9</v>
      </c>
      <c r="W149" s="75">
        <v>0.5</v>
      </c>
      <c r="X149" s="75" t="s">
        <v>756</v>
      </c>
      <c r="Y149" s="75" t="s">
        <v>1781</v>
      </c>
      <c r="Z149" s="75">
        <v>1.5</v>
      </c>
      <c r="AA149" s="75" t="s">
        <v>756</v>
      </c>
      <c r="AB149" s="75" t="s">
        <v>1782</v>
      </c>
      <c r="AC149" s="75">
        <v>14</v>
      </c>
      <c r="AD149" s="75" t="s">
        <v>25</v>
      </c>
      <c r="AE149" s="75">
        <v>970.3</v>
      </c>
      <c r="AF149" s="75">
        <v>954.6</v>
      </c>
      <c r="AG149" s="75">
        <v>13</v>
      </c>
      <c r="AH149" s="75" t="s">
        <v>1783</v>
      </c>
      <c r="AI149" s="75">
        <v>4.8</v>
      </c>
      <c r="AJ149" s="75">
        <v>90</v>
      </c>
      <c r="AK149" s="75" t="s">
        <v>1784</v>
      </c>
      <c r="AL149" s="75">
        <v>6</v>
      </c>
      <c r="AM149" s="75">
        <v>40.3</v>
      </c>
      <c r="AN149" s="127">
        <v>-12.3</v>
      </c>
    </row>
    <row r="150" s="2" customFormat="1" customHeight="1" spans="1:40">
      <c r="A150" s="62"/>
      <c r="B150" s="55">
        <v>5</v>
      </c>
      <c r="C150" s="50" t="s">
        <v>1785</v>
      </c>
      <c r="D150" s="51" t="s">
        <v>1786</v>
      </c>
      <c r="E150" s="75" t="s">
        <v>1787</v>
      </c>
      <c r="F150" s="75" t="s">
        <v>1788</v>
      </c>
      <c r="G150" s="86">
        <v>32.6</v>
      </c>
      <c r="H150" s="86" t="s">
        <v>699</v>
      </c>
      <c r="I150" s="75">
        <v>16.5</v>
      </c>
      <c r="J150" s="75">
        <v>0.3</v>
      </c>
      <c r="K150" s="75">
        <v>4.1</v>
      </c>
      <c r="L150" s="75">
        <v>-1.9</v>
      </c>
      <c r="M150" s="75">
        <v>77</v>
      </c>
      <c r="N150" s="75">
        <v>34.7</v>
      </c>
      <c r="O150" s="75">
        <v>28.5</v>
      </c>
      <c r="P150" s="75">
        <v>31.4</v>
      </c>
      <c r="Q150" s="75">
        <v>70</v>
      </c>
      <c r="R150" s="75">
        <v>31.1</v>
      </c>
      <c r="S150" s="75">
        <v>2.3</v>
      </c>
      <c r="T150" s="75" t="s">
        <v>948</v>
      </c>
      <c r="U150" s="75">
        <v>15</v>
      </c>
      <c r="V150" s="75">
        <v>3</v>
      </c>
      <c r="W150" s="75">
        <v>2.1</v>
      </c>
      <c r="X150" s="75" t="s">
        <v>1506</v>
      </c>
      <c r="Y150" s="75" t="s">
        <v>913</v>
      </c>
      <c r="Z150" s="75">
        <v>3.2</v>
      </c>
      <c r="AA150" s="75" t="s">
        <v>840</v>
      </c>
      <c r="AB150" s="75" t="s">
        <v>766</v>
      </c>
      <c r="AC150" s="75">
        <v>31</v>
      </c>
      <c r="AD150" s="75">
        <v>5</v>
      </c>
      <c r="AE150" s="75">
        <v>1022.4</v>
      </c>
      <c r="AF150" s="75">
        <v>1000.9</v>
      </c>
      <c r="AG150" s="75">
        <v>44</v>
      </c>
      <c r="AH150" s="75" t="s">
        <v>1789</v>
      </c>
      <c r="AI150" s="75">
        <v>4.2</v>
      </c>
      <c r="AJ150" s="75">
        <v>91</v>
      </c>
      <c r="AK150" s="75" t="s">
        <v>1790</v>
      </c>
      <c r="AL150" s="75">
        <v>5.4</v>
      </c>
      <c r="AM150" s="75">
        <v>38.6</v>
      </c>
      <c r="AN150" s="127">
        <v>-14.9</v>
      </c>
    </row>
    <row r="151" s="2" customFormat="1" customHeight="1" spans="1:40">
      <c r="A151" s="62"/>
      <c r="B151" s="55">
        <v>6</v>
      </c>
      <c r="C151" s="50" t="s">
        <v>1791</v>
      </c>
      <c r="D151" s="51" t="s">
        <v>1792</v>
      </c>
      <c r="E151" s="75" t="s">
        <v>1793</v>
      </c>
      <c r="F151" s="75" t="s">
        <v>1794</v>
      </c>
      <c r="G151" s="86">
        <v>125.5</v>
      </c>
      <c r="H151" s="86" t="s">
        <v>699</v>
      </c>
      <c r="I151" s="75">
        <v>15.6</v>
      </c>
      <c r="J151" s="75">
        <v>-1.6</v>
      </c>
      <c r="K151" s="75">
        <v>2.4</v>
      </c>
      <c r="L151" s="75">
        <v>-3.7</v>
      </c>
      <c r="M151" s="75">
        <v>71</v>
      </c>
      <c r="N151" s="75">
        <v>34.7</v>
      </c>
      <c r="O151" s="75">
        <v>27.6</v>
      </c>
      <c r="P151" s="75">
        <v>31.2</v>
      </c>
      <c r="Q151" s="75">
        <v>66</v>
      </c>
      <c r="R151" s="75">
        <v>31</v>
      </c>
      <c r="S151" s="75">
        <v>2.4</v>
      </c>
      <c r="T151" s="75" t="s">
        <v>722</v>
      </c>
      <c r="U151" s="75">
        <v>15</v>
      </c>
      <c r="V151" s="75">
        <v>2.6</v>
      </c>
      <c r="W151" s="75">
        <v>2.3</v>
      </c>
      <c r="X151" s="75" t="s">
        <v>1496</v>
      </c>
      <c r="Y151" s="75" t="s">
        <v>1746</v>
      </c>
      <c r="Z151" s="75">
        <v>2.6</v>
      </c>
      <c r="AA151" s="75" t="s">
        <v>1496</v>
      </c>
      <c r="AB151" s="75" t="s">
        <v>1795</v>
      </c>
      <c r="AC151" s="75">
        <v>40</v>
      </c>
      <c r="AD151" s="75" t="s">
        <v>25</v>
      </c>
      <c r="AE151" s="75">
        <v>1011.4</v>
      </c>
      <c r="AF151" s="75">
        <v>990.8</v>
      </c>
      <c r="AG151" s="75">
        <v>64</v>
      </c>
      <c r="AH151" s="75" t="s">
        <v>1391</v>
      </c>
      <c r="AI151" s="75">
        <v>3.1</v>
      </c>
      <c r="AJ151" s="75">
        <v>102</v>
      </c>
      <c r="AK151" s="75" t="s">
        <v>1796</v>
      </c>
      <c r="AL151" s="75">
        <v>4.2</v>
      </c>
      <c r="AM151" s="75">
        <v>40.7</v>
      </c>
      <c r="AN151" s="127">
        <v>-15.1</v>
      </c>
    </row>
    <row r="152" s="2" customFormat="1" customHeight="1" spans="1:40">
      <c r="A152" s="62"/>
      <c r="B152" s="55">
        <v>7</v>
      </c>
      <c r="C152" s="50" t="s">
        <v>1797</v>
      </c>
      <c r="D152" s="51" t="s">
        <v>1798</v>
      </c>
      <c r="E152" s="75" t="s">
        <v>1799</v>
      </c>
      <c r="F152" s="75" t="s">
        <v>1800</v>
      </c>
      <c r="G152" s="86">
        <v>65.8</v>
      </c>
      <c r="H152" s="86" t="s">
        <v>699</v>
      </c>
      <c r="I152" s="75">
        <v>16.1</v>
      </c>
      <c r="J152" s="75">
        <v>-0.5</v>
      </c>
      <c r="K152" s="75">
        <v>3.5</v>
      </c>
      <c r="L152" s="75">
        <v>-2.4</v>
      </c>
      <c r="M152" s="75">
        <v>74</v>
      </c>
      <c r="N152" s="75">
        <v>34.5</v>
      </c>
      <c r="O152" s="75">
        <v>28.2</v>
      </c>
      <c r="P152" s="75">
        <v>31</v>
      </c>
      <c r="Q152" s="75">
        <v>70</v>
      </c>
      <c r="R152" s="75">
        <v>31</v>
      </c>
      <c r="S152" s="75">
        <v>3</v>
      </c>
      <c r="T152" s="75" t="s">
        <v>775</v>
      </c>
      <c r="U152" s="75">
        <v>19</v>
      </c>
      <c r="V152" s="75">
        <v>3.6</v>
      </c>
      <c r="W152" s="75">
        <v>3.1</v>
      </c>
      <c r="X152" s="75" t="s">
        <v>775</v>
      </c>
      <c r="Y152" s="75">
        <v>26</v>
      </c>
      <c r="Z152" s="75">
        <v>4.4</v>
      </c>
      <c r="AA152" s="75" t="s">
        <v>775</v>
      </c>
      <c r="AB152" s="75">
        <v>23</v>
      </c>
      <c r="AC152" s="75">
        <v>37</v>
      </c>
      <c r="AD152" s="75">
        <v>6</v>
      </c>
      <c r="AE152" s="75">
        <v>1018.7</v>
      </c>
      <c r="AF152" s="75">
        <v>997.5</v>
      </c>
      <c r="AG152" s="75">
        <v>54</v>
      </c>
      <c r="AH152" s="75" t="s">
        <v>1801</v>
      </c>
      <c r="AI152" s="75">
        <v>3.8</v>
      </c>
      <c r="AJ152" s="75">
        <v>95</v>
      </c>
      <c r="AK152" s="75" t="s">
        <v>1802</v>
      </c>
      <c r="AL152" s="75">
        <v>4.9</v>
      </c>
      <c r="AM152" s="75">
        <v>38.6</v>
      </c>
      <c r="AN152" s="127">
        <v>-15.3</v>
      </c>
    </row>
    <row r="153" s="2" customFormat="1" customHeight="1" spans="1:40">
      <c r="A153" s="62"/>
      <c r="B153" s="55">
        <v>8</v>
      </c>
      <c r="C153" s="50" t="s">
        <v>1803</v>
      </c>
      <c r="D153" s="51" t="s">
        <v>1804</v>
      </c>
      <c r="E153" s="75" t="s">
        <v>1366</v>
      </c>
      <c r="F153" s="75" t="s">
        <v>1805</v>
      </c>
      <c r="G153" s="86">
        <v>426.9</v>
      </c>
      <c r="H153" s="86" t="s">
        <v>699</v>
      </c>
      <c r="I153" s="75">
        <v>14.3</v>
      </c>
      <c r="J153" s="75">
        <v>-1.5</v>
      </c>
      <c r="K153" s="75">
        <v>1.9</v>
      </c>
      <c r="L153" s="75">
        <v>-3.4</v>
      </c>
      <c r="M153" s="75">
        <v>71</v>
      </c>
      <c r="N153" s="75">
        <v>34.4</v>
      </c>
      <c r="O153" s="75">
        <v>26.3</v>
      </c>
      <c r="P153" s="75">
        <v>30.3</v>
      </c>
      <c r="Q153" s="75">
        <v>63</v>
      </c>
      <c r="R153" s="75">
        <v>28.9</v>
      </c>
      <c r="S153" s="75">
        <v>1</v>
      </c>
      <c r="T153" s="75" t="s">
        <v>1287</v>
      </c>
      <c r="U153" s="75" t="s">
        <v>1806</v>
      </c>
      <c r="V153" s="75">
        <v>2.5</v>
      </c>
      <c r="W153" s="75">
        <v>1.1</v>
      </c>
      <c r="X153" s="75" t="s">
        <v>1287</v>
      </c>
      <c r="Y153" s="75" t="s">
        <v>1807</v>
      </c>
      <c r="Z153" s="75">
        <v>3</v>
      </c>
      <c r="AA153" s="75" t="s">
        <v>1287</v>
      </c>
      <c r="AB153" s="75" t="s">
        <v>1808</v>
      </c>
      <c r="AC153" s="75">
        <v>35</v>
      </c>
      <c r="AD153" s="75" t="s">
        <v>25</v>
      </c>
      <c r="AE153" s="75">
        <v>974.1</v>
      </c>
      <c r="AF153" s="75">
        <v>956.8</v>
      </c>
      <c r="AG153" s="75">
        <v>72</v>
      </c>
      <c r="AH153" s="75" t="s">
        <v>1809</v>
      </c>
      <c r="AI153" s="75">
        <v>2.9</v>
      </c>
      <c r="AJ153" s="75">
        <v>121</v>
      </c>
      <c r="AK153" s="75" t="s">
        <v>1426</v>
      </c>
      <c r="AL153" s="75">
        <v>4.1</v>
      </c>
      <c r="AM153" s="75">
        <v>41.4</v>
      </c>
      <c r="AN153" s="127">
        <v>-17.6</v>
      </c>
    </row>
    <row r="154" s="2" customFormat="1" customHeight="1" spans="1:40">
      <c r="A154" s="62"/>
      <c r="B154" s="55">
        <v>9</v>
      </c>
      <c r="C154" s="50" t="s">
        <v>1810</v>
      </c>
      <c r="D154" s="51" t="s">
        <v>1811</v>
      </c>
      <c r="E154" s="75" t="s">
        <v>1812</v>
      </c>
      <c r="F154" s="75" t="s">
        <v>1813</v>
      </c>
      <c r="G154" s="75">
        <v>59.3</v>
      </c>
      <c r="H154" s="75" t="s">
        <v>699</v>
      </c>
      <c r="I154" s="75">
        <v>16.3</v>
      </c>
      <c r="J154" s="75">
        <v>-0.4</v>
      </c>
      <c r="K154" s="75">
        <v>3.5</v>
      </c>
      <c r="L154" s="75">
        <v>-2.5</v>
      </c>
      <c r="M154" s="75">
        <v>74</v>
      </c>
      <c r="N154" s="75">
        <v>35.5</v>
      </c>
      <c r="O154" s="75">
        <v>28</v>
      </c>
      <c r="P154" s="75">
        <v>32.1</v>
      </c>
      <c r="Q154" s="75">
        <v>65</v>
      </c>
      <c r="R154" s="75">
        <v>31.6</v>
      </c>
      <c r="S154" s="75">
        <v>2</v>
      </c>
      <c r="T154" s="75" t="s">
        <v>840</v>
      </c>
      <c r="U154" s="75" t="s">
        <v>1814</v>
      </c>
      <c r="V154" s="75">
        <v>2.6</v>
      </c>
      <c r="W154" s="75">
        <v>2.1</v>
      </c>
      <c r="X154" s="75" t="s">
        <v>840</v>
      </c>
      <c r="Y154" s="75" t="s">
        <v>1549</v>
      </c>
      <c r="Z154" s="75">
        <v>3.5</v>
      </c>
      <c r="AA154" s="75" t="s">
        <v>840</v>
      </c>
      <c r="AB154" s="75" t="s">
        <v>1815</v>
      </c>
      <c r="AC154" s="75">
        <v>42</v>
      </c>
      <c r="AD154" s="75">
        <v>5</v>
      </c>
      <c r="AE154" s="75">
        <v>1019.5</v>
      </c>
      <c r="AF154" s="75">
        <v>998.8</v>
      </c>
      <c r="AG154" s="75">
        <v>54</v>
      </c>
      <c r="AH154" s="75" t="s">
        <v>1816</v>
      </c>
      <c r="AI154" s="75">
        <v>3.7</v>
      </c>
      <c r="AJ154" s="75">
        <v>100</v>
      </c>
      <c r="AK154" s="75" t="s">
        <v>1817</v>
      </c>
      <c r="AL154" s="75">
        <v>5</v>
      </c>
      <c r="AM154" s="75">
        <v>39.8</v>
      </c>
      <c r="AN154" s="127">
        <v>-15.3</v>
      </c>
    </row>
    <row r="155" s="13" customFormat="1" customHeight="1" spans="1:40">
      <c r="A155" s="62"/>
      <c r="B155" s="55">
        <v>10</v>
      </c>
      <c r="C155" s="50" t="s">
        <v>1818</v>
      </c>
      <c r="D155" s="51" t="s">
        <v>1819</v>
      </c>
      <c r="E155" s="76" t="s">
        <v>1820</v>
      </c>
      <c r="F155" s="76" t="s">
        <v>1821</v>
      </c>
      <c r="G155" s="76">
        <v>36</v>
      </c>
      <c r="H155" s="76" t="s">
        <v>699</v>
      </c>
      <c r="I155" s="76">
        <v>17.1</v>
      </c>
      <c r="J155" s="76">
        <v>0.3</v>
      </c>
      <c r="K155" s="76">
        <v>4.4</v>
      </c>
      <c r="L155" s="76">
        <v>-2</v>
      </c>
      <c r="M155" s="76">
        <v>79</v>
      </c>
      <c r="N155" s="76">
        <v>35.7</v>
      </c>
      <c r="O155" s="76">
        <v>28.5</v>
      </c>
      <c r="P155" s="76">
        <v>32.3</v>
      </c>
      <c r="Q155" s="76">
        <v>65</v>
      </c>
      <c r="R155" s="76">
        <v>32.4</v>
      </c>
      <c r="S155" s="76">
        <v>2.1</v>
      </c>
      <c r="T155" s="76" t="s">
        <v>732</v>
      </c>
      <c r="U155" s="76" t="s">
        <v>1286</v>
      </c>
      <c r="V155" s="76">
        <v>2.6</v>
      </c>
      <c r="W155" s="76">
        <v>2</v>
      </c>
      <c r="X155" s="76" t="s">
        <v>1506</v>
      </c>
      <c r="Y155" s="76" t="s">
        <v>764</v>
      </c>
      <c r="Z155" s="76">
        <v>2.9</v>
      </c>
      <c r="AA155" s="76" t="s">
        <v>1506</v>
      </c>
      <c r="AB155" s="76" t="s">
        <v>1405</v>
      </c>
      <c r="AC155" s="76">
        <v>34</v>
      </c>
      <c r="AD155" s="76" t="s">
        <v>25</v>
      </c>
      <c r="AE155" s="76">
        <v>1022.1</v>
      </c>
      <c r="AF155" s="76">
        <v>1000.9</v>
      </c>
      <c r="AG155" s="76">
        <v>37</v>
      </c>
      <c r="AH155" s="76" t="s">
        <v>1822</v>
      </c>
      <c r="AI155" s="76">
        <v>4.4</v>
      </c>
      <c r="AJ155" s="76">
        <v>87</v>
      </c>
      <c r="AK155" s="76" t="s">
        <v>1301</v>
      </c>
      <c r="AL155" s="76">
        <v>5.6</v>
      </c>
      <c r="AM155" s="76">
        <v>39.4</v>
      </c>
      <c r="AN155" s="128">
        <v>-12</v>
      </c>
    </row>
    <row r="156" s="14" customFormat="1" customHeight="1" spans="1:40">
      <c r="A156" s="62"/>
      <c r="B156" s="78">
        <v>11</v>
      </c>
      <c r="C156" s="79" t="s">
        <v>1823</v>
      </c>
      <c r="D156" s="78" t="s">
        <v>1824</v>
      </c>
      <c r="E156" s="78" t="s">
        <v>1778</v>
      </c>
      <c r="F156" s="78" t="s">
        <v>1825</v>
      </c>
      <c r="G156" s="78">
        <v>93.3</v>
      </c>
      <c r="H156" s="78" t="s">
        <v>699</v>
      </c>
      <c r="I156" s="78">
        <v>15.8</v>
      </c>
      <c r="J156" s="78">
        <v>-1.1</v>
      </c>
      <c r="K156" s="78">
        <v>2.7</v>
      </c>
      <c r="L156" s="78">
        <v>-3.5</v>
      </c>
      <c r="M156" s="78">
        <v>71</v>
      </c>
      <c r="N156" s="78">
        <v>34.9</v>
      </c>
      <c r="O156" s="78">
        <v>28</v>
      </c>
      <c r="P156" s="78">
        <v>31.4</v>
      </c>
      <c r="Q156" s="78">
        <v>67</v>
      </c>
      <c r="R156" s="78">
        <v>31.1</v>
      </c>
      <c r="S156" s="78">
        <v>2.2</v>
      </c>
      <c r="T156" s="78" t="s">
        <v>863</v>
      </c>
      <c r="U156" s="78" t="s">
        <v>1521</v>
      </c>
      <c r="V156" s="78">
        <v>2.6</v>
      </c>
      <c r="W156" s="78">
        <v>2.2</v>
      </c>
      <c r="X156" s="78" t="s">
        <v>732</v>
      </c>
      <c r="Y156" s="78" t="s">
        <v>1826</v>
      </c>
      <c r="Z156" s="78">
        <v>3.6</v>
      </c>
      <c r="AA156" s="78" t="s">
        <v>732</v>
      </c>
      <c r="AB156" s="78" t="s">
        <v>1764</v>
      </c>
      <c r="AC156" s="78">
        <v>41</v>
      </c>
      <c r="AD156" s="78" t="s">
        <v>25</v>
      </c>
      <c r="AE156" s="78">
        <v>1015</v>
      </c>
      <c r="AF156" s="78">
        <v>994.1</v>
      </c>
      <c r="AG156" s="78">
        <v>63</v>
      </c>
      <c r="AH156" s="78" t="s">
        <v>1827</v>
      </c>
      <c r="AI156" s="78">
        <v>3.3</v>
      </c>
      <c r="AJ156" s="78">
        <v>102</v>
      </c>
      <c r="AK156" s="78" t="s">
        <v>1796</v>
      </c>
      <c r="AL156" s="78">
        <v>4.3</v>
      </c>
      <c r="AM156" s="78">
        <v>39.8</v>
      </c>
      <c r="AN156" s="129">
        <v>-16</v>
      </c>
    </row>
    <row r="157" s="2" customFormat="1" customHeight="1" spans="1:40">
      <c r="A157" s="74" t="s">
        <v>1828</v>
      </c>
      <c r="B157" s="51">
        <v>1</v>
      </c>
      <c r="C157" s="150" t="s">
        <v>1829</v>
      </c>
      <c r="D157" s="149" t="s">
        <v>1830</v>
      </c>
      <c r="E157" s="75" t="s">
        <v>1831</v>
      </c>
      <c r="F157" s="75" t="s">
        <v>1832</v>
      </c>
      <c r="G157" s="75">
        <v>44.7</v>
      </c>
      <c r="H157" s="75" t="s">
        <v>1833</v>
      </c>
      <c r="I157" s="75">
        <v>17</v>
      </c>
      <c r="J157" s="75">
        <v>0.3</v>
      </c>
      <c r="K157" s="75">
        <v>4.6</v>
      </c>
      <c r="L157" s="75">
        <v>-1.9</v>
      </c>
      <c r="M157" s="75">
        <v>83</v>
      </c>
      <c r="N157" s="75">
        <v>35.8</v>
      </c>
      <c r="O157" s="75">
        <v>27.7</v>
      </c>
      <c r="P157" s="75">
        <v>32.9</v>
      </c>
      <c r="Q157" s="75">
        <v>61</v>
      </c>
      <c r="R157" s="75">
        <v>31.6</v>
      </c>
      <c r="S157" s="75">
        <v>2.6</v>
      </c>
      <c r="T157" s="75" t="s">
        <v>854</v>
      </c>
      <c r="U157" s="75" t="s">
        <v>1795</v>
      </c>
      <c r="V157" s="75">
        <v>1.7</v>
      </c>
      <c r="W157" s="75">
        <v>2.3</v>
      </c>
      <c r="X157" s="75" t="s">
        <v>723</v>
      </c>
      <c r="Y157" s="75">
        <v>32</v>
      </c>
      <c r="Z157" s="75">
        <v>3</v>
      </c>
      <c r="AA157" s="75" t="s">
        <v>723</v>
      </c>
      <c r="AB157" s="75">
        <v>22</v>
      </c>
      <c r="AC157" s="75">
        <v>26</v>
      </c>
      <c r="AD157" s="75" t="s">
        <v>25</v>
      </c>
      <c r="AE157" s="75">
        <v>1019.6</v>
      </c>
      <c r="AF157" s="75">
        <v>999.2</v>
      </c>
      <c r="AG157" s="75">
        <v>48</v>
      </c>
      <c r="AH157" s="75" t="s">
        <v>1834</v>
      </c>
      <c r="AI157" s="75">
        <v>4.3</v>
      </c>
      <c r="AJ157" s="75">
        <v>88</v>
      </c>
      <c r="AK157" s="75" t="s">
        <v>1766</v>
      </c>
      <c r="AL157" s="75">
        <v>505</v>
      </c>
      <c r="AM157" s="75">
        <v>39.7</v>
      </c>
      <c r="AN157" s="127">
        <v>-11.3</v>
      </c>
    </row>
    <row r="158" s="2" customFormat="1" customHeight="1" spans="1:40">
      <c r="A158" s="74"/>
      <c r="B158" s="51">
        <v>2</v>
      </c>
      <c r="C158" s="150" t="s">
        <v>1835</v>
      </c>
      <c r="D158" s="149" t="s">
        <v>1836</v>
      </c>
      <c r="E158" s="75" t="s">
        <v>1837</v>
      </c>
      <c r="F158" s="75" t="s">
        <v>920</v>
      </c>
      <c r="G158" s="86">
        <v>35</v>
      </c>
      <c r="H158" s="86" t="s">
        <v>699</v>
      </c>
      <c r="I158" s="75">
        <v>16.9</v>
      </c>
      <c r="J158" s="75">
        <v>0.6</v>
      </c>
      <c r="K158" s="75">
        <v>4.7</v>
      </c>
      <c r="L158" s="75">
        <v>-1.6</v>
      </c>
      <c r="M158" s="75">
        <v>80</v>
      </c>
      <c r="N158" s="75">
        <v>35.4</v>
      </c>
      <c r="O158" s="75">
        <v>28.6</v>
      </c>
      <c r="P158" s="75">
        <v>31.9</v>
      </c>
      <c r="Q158" s="75">
        <v>66</v>
      </c>
      <c r="R158" s="75">
        <v>32</v>
      </c>
      <c r="S158" s="75">
        <v>1.9</v>
      </c>
      <c r="T158" s="75" t="s">
        <v>993</v>
      </c>
      <c r="U158" s="75" t="s">
        <v>1754</v>
      </c>
      <c r="V158" s="75">
        <v>3</v>
      </c>
      <c r="W158" s="75">
        <v>1.6</v>
      </c>
      <c r="X158" s="75" t="s">
        <v>814</v>
      </c>
      <c r="Y158" s="75" t="s">
        <v>1838</v>
      </c>
      <c r="Z158" s="75">
        <v>3</v>
      </c>
      <c r="AA158" s="75" t="s">
        <v>814</v>
      </c>
      <c r="AB158" s="75" t="s">
        <v>1839</v>
      </c>
      <c r="AC158" s="75">
        <v>27</v>
      </c>
      <c r="AD158" s="75" t="s">
        <v>25</v>
      </c>
      <c r="AE158" s="75">
        <v>1022.3</v>
      </c>
      <c r="AF158" s="75">
        <v>1000.8</v>
      </c>
      <c r="AG158" s="75">
        <v>30</v>
      </c>
      <c r="AH158" s="75" t="s">
        <v>1840</v>
      </c>
      <c r="AI158" s="75">
        <v>4.5</v>
      </c>
      <c r="AJ158" s="75">
        <v>86</v>
      </c>
      <c r="AK158" s="75" t="s">
        <v>1841</v>
      </c>
      <c r="AL158" s="75">
        <v>5.8</v>
      </c>
      <c r="AM158" s="75">
        <v>40.1</v>
      </c>
      <c r="AN158" s="127">
        <v>-13.2</v>
      </c>
    </row>
    <row r="159" s="2" customFormat="1" customHeight="1" spans="1:40">
      <c r="A159" s="74"/>
      <c r="B159" s="51">
        <v>3</v>
      </c>
      <c r="C159" s="150" t="s">
        <v>1842</v>
      </c>
      <c r="D159" s="149" t="s">
        <v>1843</v>
      </c>
      <c r="E159" s="75" t="s">
        <v>1486</v>
      </c>
      <c r="F159" s="75" t="s">
        <v>1844</v>
      </c>
      <c r="G159" s="75">
        <v>104.7</v>
      </c>
      <c r="H159" s="75" t="s">
        <v>699</v>
      </c>
      <c r="I159" s="75">
        <v>18</v>
      </c>
      <c r="J159" s="75">
        <v>1.2</v>
      </c>
      <c r="K159" s="75">
        <v>5.9</v>
      </c>
      <c r="L159" s="75">
        <v>-0.9</v>
      </c>
      <c r="M159" s="75">
        <v>81</v>
      </c>
      <c r="N159" s="75">
        <v>36</v>
      </c>
      <c r="O159" s="75">
        <v>27.7</v>
      </c>
      <c r="P159" s="75">
        <v>33.2</v>
      </c>
      <c r="Q159" s="75">
        <v>58</v>
      </c>
      <c r="R159" s="75">
        <v>32.4</v>
      </c>
      <c r="S159" s="75">
        <v>2.1</v>
      </c>
      <c r="T159" s="75" t="s">
        <v>782</v>
      </c>
      <c r="U159" s="75" t="s">
        <v>1795</v>
      </c>
      <c r="V159" s="75">
        <v>2.5</v>
      </c>
      <c r="W159" s="75">
        <v>1.6</v>
      </c>
      <c r="X159" s="75" t="s">
        <v>850</v>
      </c>
      <c r="Y159" s="75" t="s">
        <v>1845</v>
      </c>
      <c r="Z159" s="75">
        <v>2.7</v>
      </c>
      <c r="AA159" s="75" t="s">
        <v>850</v>
      </c>
      <c r="AB159" s="75" t="s">
        <v>1846</v>
      </c>
      <c r="AC159" s="75">
        <v>23</v>
      </c>
      <c r="AD159" s="75" t="s">
        <v>25</v>
      </c>
      <c r="AE159" s="75">
        <v>1012.6</v>
      </c>
      <c r="AF159" s="75">
        <v>993</v>
      </c>
      <c r="AG159" s="75">
        <v>0</v>
      </c>
      <c r="AH159" s="75" t="s">
        <v>25</v>
      </c>
      <c r="AI159" s="75" t="s">
        <v>25</v>
      </c>
      <c r="AJ159" s="75">
        <v>56</v>
      </c>
      <c r="AK159" s="75" t="s">
        <v>1280</v>
      </c>
      <c r="AL159" s="75">
        <v>6.4</v>
      </c>
      <c r="AM159" s="75">
        <v>40</v>
      </c>
      <c r="AN159" s="127">
        <v>-7.9</v>
      </c>
    </row>
    <row r="160" s="2" customFormat="1" customHeight="1" spans="1:40">
      <c r="A160" s="74"/>
      <c r="B160" s="164">
        <v>4</v>
      </c>
      <c r="C160" s="150" t="s">
        <v>1847</v>
      </c>
      <c r="D160" s="149" t="s">
        <v>1848</v>
      </c>
      <c r="E160" s="75" t="s">
        <v>1849</v>
      </c>
      <c r="F160" s="75" t="s">
        <v>1850</v>
      </c>
      <c r="G160" s="75">
        <v>248.6</v>
      </c>
      <c r="H160" s="75" t="s">
        <v>699</v>
      </c>
      <c r="I160" s="75">
        <v>17.1</v>
      </c>
      <c r="J160" s="75">
        <v>0.8</v>
      </c>
      <c r="K160" s="75">
        <v>5.2</v>
      </c>
      <c r="L160" s="75">
        <v>-1.2</v>
      </c>
      <c r="M160" s="75">
        <v>80</v>
      </c>
      <c r="N160" s="75">
        <v>34.8</v>
      </c>
      <c r="O160" s="75">
        <v>26.8</v>
      </c>
      <c r="P160" s="75">
        <v>31.9</v>
      </c>
      <c r="Q160" s="75">
        <v>62</v>
      </c>
      <c r="R160" s="75">
        <v>30.9</v>
      </c>
      <c r="S160" s="75">
        <v>1.7</v>
      </c>
      <c r="T160" s="75" t="s">
        <v>712</v>
      </c>
      <c r="U160" s="75" t="s">
        <v>1851</v>
      </c>
      <c r="V160" s="75">
        <v>2.4</v>
      </c>
      <c r="W160" s="75">
        <v>1.5</v>
      </c>
      <c r="X160" s="75" t="s">
        <v>742</v>
      </c>
      <c r="Y160" s="75" t="s">
        <v>1852</v>
      </c>
      <c r="Z160" s="75">
        <v>2</v>
      </c>
      <c r="AA160" s="75" t="s">
        <v>742</v>
      </c>
      <c r="AB160" s="75" t="s">
        <v>1853</v>
      </c>
      <c r="AC160" s="75">
        <v>23</v>
      </c>
      <c r="AD160" s="75">
        <v>5</v>
      </c>
      <c r="AE160" s="75">
        <v>995.1</v>
      </c>
      <c r="AF160" s="75">
        <v>976.9</v>
      </c>
      <c r="AG160" s="75">
        <v>11</v>
      </c>
      <c r="AH160" s="75" t="s">
        <v>1854</v>
      </c>
      <c r="AI160" s="75">
        <v>4.7</v>
      </c>
      <c r="AJ160" s="75">
        <v>67</v>
      </c>
      <c r="AK160" s="75" t="s">
        <v>1438</v>
      </c>
      <c r="AL160" s="75">
        <v>6.1</v>
      </c>
      <c r="AM160" s="75">
        <v>39.5</v>
      </c>
      <c r="AN160" s="127">
        <v>-10.5</v>
      </c>
    </row>
    <row r="161" s="2" customFormat="1" customHeight="1" spans="1:40">
      <c r="A161" s="74"/>
      <c r="B161" s="51">
        <v>5</v>
      </c>
      <c r="C161" s="150" t="s">
        <v>1855</v>
      </c>
      <c r="D161" s="149" t="s">
        <v>1856</v>
      </c>
      <c r="E161" s="75" t="s">
        <v>1857</v>
      </c>
      <c r="F161" s="75" t="s">
        <v>1832</v>
      </c>
      <c r="G161" s="75">
        <v>53</v>
      </c>
      <c r="H161" s="75" t="s">
        <v>699</v>
      </c>
      <c r="I161" s="86">
        <v>17.2</v>
      </c>
      <c r="J161" s="75">
        <v>0.4</v>
      </c>
      <c r="K161" s="75">
        <v>4.8</v>
      </c>
      <c r="L161" s="75">
        <v>-2</v>
      </c>
      <c r="M161" s="75">
        <v>78</v>
      </c>
      <c r="N161" s="75">
        <v>34.1</v>
      </c>
      <c r="O161" s="75">
        <v>28.3</v>
      </c>
      <c r="P161" s="75">
        <v>31</v>
      </c>
      <c r="Q161" s="75">
        <v>72</v>
      </c>
      <c r="R161" s="75">
        <v>32.2</v>
      </c>
      <c r="S161" s="75">
        <v>2.8</v>
      </c>
      <c r="T161" s="75" t="s">
        <v>1338</v>
      </c>
      <c r="U161" s="75">
        <v>11</v>
      </c>
      <c r="V161" s="75">
        <v>3.2</v>
      </c>
      <c r="W161" s="75">
        <v>2.6</v>
      </c>
      <c r="X161" s="75" t="s">
        <v>1033</v>
      </c>
      <c r="Y161" s="75">
        <v>20</v>
      </c>
      <c r="Z161" s="75">
        <v>3.3</v>
      </c>
      <c r="AA161" s="75" t="s">
        <v>1033</v>
      </c>
      <c r="AB161" s="75">
        <v>16</v>
      </c>
      <c r="AC161" s="75">
        <v>29</v>
      </c>
      <c r="AD161" s="75">
        <v>2</v>
      </c>
      <c r="AE161" s="75">
        <v>1019.5</v>
      </c>
      <c r="AF161" s="75">
        <v>998.7</v>
      </c>
      <c r="AG161" s="75">
        <v>27</v>
      </c>
      <c r="AH161" s="75" t="s">
        <v>1858</v>
      </c>
      <c r="AI161" s="75">
        <v>4.5</v>
      </c>
      <c r="AJ161" s="75">
        <v>68</v>
      </c>
      <c r="AK161" s="75" t="s">
        <v>1331</v>
      </c>
      <c r="AL161" s="75">
        <v>5.9</v>
      </c>
      <c r="AM161" s="75">
        <v>39.3</v>
      </c>
      <c r="AN161" s="127">
        <v>-11.4</v>
      </c>
    </row>
    <row r="162" s="22" customFormat="1" customHeight="1" spans="1:40">
      <c r="A162" s="74"/>
      <c r="B162" s="165">
        <v>6</v>
      </c>
      <c r="C162" s="150" t="s">
        <v>1859</v>
      </c>
      <c r="D162" s="149" t="s">
        <v>1860</v>
      </c>
      <c r="E162" s="166" t="s">
        <v>1861</v>
      </c>
      <c r="F162" s="166" t="s">
        <v>1862</v>
      </c>
      <c r="G162" s="166">
        <v>184.9</v>
      </c>
      <c r="H162" s="166" t="s">
        <v>699</v>
      </c>
      <c r="I162" s="166">
        <v>18</v>
      </c>
      <c r="J162" s="166">
        <v>1</v>
      </c>
      <c r="K162" s="166">
        <v>6.2</v>
      </c>
      <c r="L162" s="166">
        <v>-1.1</v>
      </c>
      <c r="M162" s="166">
        <v>84</v>
      </c>
      <c r="N162" s="166">
        <v>35.6</v>
      </c>
      <c r="O162" s="166">
        <v>26.7</v>
      </c>
      <c r="P162" s="166">
        <v>32.9</v>
      </c>
      <c r="Q162" s="166">
        <v>55</v>
      </c>
      <c r="R162" s="166">
        <v>31.7</v>
      </c>
      <c r="S162" s="166">
        <v>1.6</v>
      </c>
      <c r="T162" s="166" t="s">
        <v>863</v>
      </c>
      <c r="U162" s="166" t="s">
        <v>1863</v>
      </c>
      <c r="V162" s="166">
        <v>3.2</v>
      </c>
      <c r="W162" s="166">
        <v>1.2</v>
      </c>
      <c r="X162" s="166" t="s">
        <v>732</v>
      </c>
      <c r="Y162" s="166" t="s">
        <v>1864</v>
      </c>
      <c r="Z162" s="166">
        <v>2</v>
      </c>
      <c r="AA162" s="166" t="s">
        <v>732</v>
      </c>
      <c r="AB162" s="166" t="s">
        <v>1865</v>
      </c>
      <c r="AC162" s="166">
        <v>21</v>
      </c>
      <c r="AD162" s="166" t="s">
        <v>25</v>
      </c>
      <c r="AE162" s="166">
        <v>1002.2</v>
      </c>
      <c r="AF162" s="166">
        <v>984.3</v>
      </c>
      <c r="AG162" s="166">
        <v>0</v>
      </c>
      <c r="AH162" s="166" t="s">
        <v>25</v>
      </c>
      <c r="AI162" s="166" t="s">
        <v>25</v>
      </c>
      <c r="AJ162" s="166">
        <v>55</v>
      </c>
      <c r="AK162" s="166" t="s">
        <v>1866</v>
      </c>
      <c r="AL162" s="166">
        <v>6.5</v>
      </c>
      <c r="AM162" s="166">
        <v>40.5</v>
      </c>
      <c r="AN162" s="172">
        <v>-6.8</v>
      </c>
    </row>
    <row r="163" s="2" customFormat="1" customHeight="1" spans="1:40">
      <c r="A163" s="74"/>
      <c r="B163" s="51">
        <v>7</v>
      </c>
      <c r="C163" s="150" t="s">
        <v>1867</v>
      </c>
      <c r="D163" s="149" t="s">
        <v>1868</v>
      </c>
      <c r="E163" s="75" t="s">
        <v>1869</v>
      </c>
      <c r="F163" s="75" t="s">
        <v>1870</v>
      </c>
      <c r="G163" s="75">
        <v>322.2</v>
      </c>
      <c r="H163" s="75" t="s">
        <v>699</v>
      </c>
      <c r="I163" s="75">
        <v>16.2</v>
      </c>
      <c r="J163" s="75">
        <v>1</v>
      </c>
      <c r="K163" s="75">
        <v>4.7</v>
      </c>
      <c r="L163" s="75">
        <v>0.9</v>
      </c>
      <c r="M163" s="75">
        <v>78</v>
      </c>
      <c r="N163" s="75">
        <v>34.7</v>
      </c>
      <c r="O163" s="75">
        <v>26.9</v>
      </c>
      <c r="P163" s="75">
        <v>31.3</v>
      </c>
      <c r="Q163" s="75">
        <v>66</v>
      </c>
      <c r="R163" s="75">
        <v>30</v>
      </c>
      <c r="S163" s="75">
        <v>1.2</v>
      </c>
      <c r="T163" s="75" t="s">
        <v>850</v>
      </c>
      <c r="U163" s="75" t="s">
        <v>1871</v>
      </c>
      <c r="V163" s="75">
        <v>2.7</v>
      </c>
      <c r="W163" s="75">
        <v>1.2</v>
      </c>
      <c r="X163" s="75" t="s">
        <v>850</v>
      </c>
      <c r="Y163" s="75" t="s">
        <v>1872</v>
      </c>
      <c r="Z163" s="75">
        <v>3</v>
      </c>
      <c r="AA163" s="75" t="s">
        <v>850</v>
      </c>
      <c r="AB163" s="75" t="s">
        <v>1873</v>
      </c>
      <c r="AC163" s="75">
        <v>17</v>
      </c>
      <c r="AD163" s="75" t="s">
        <v>25</v>
      </c>
      <c r="AE163" s="75">
        <v>987.3</v>
      </c>
      <c r="AF163" s="75">
        <v>969.2</v>
      </c>
      <c r="AG163" s="75">
        <v>30</v>
      </c>
      <c r="AH163" s="75" t="s">
        <v>1840</v>
      </c>
      <c r="AI163" s="75">
        <v>4.5</v>
      </c>
      <c r="AJ163" s="75">
        <v>88</v>
      </c>
      <c r="AK163" s="75" t="s">
        <v>1874</v>
      </c>
      <c r="AL163" s="75">
        <v>5.8</v>
      </c>
      <c r="AM163" s="75">
        <v>40.7</v>
      </c>
      <c r="AN163" s="127">
        <v>-10.2</v>
      </c>
    </row>
    <row r="164" s="2" customFormat="1" customHeight="1" spans="1:40">
      <c r="A164" s="74"/>
      <c r="B164" s="51">
        <v>8</v>
      </c>
      <c r="C164" s="150" t="s">
        <v>1875</v>
      </c>
      <c r="D164" s="149" t="s">
        <v>1876</v>
      </c>
      <c r="E164" s="75" t="s">
        <v>1877</v>
      </c>
      <c r="F164" s="75" t="s">
        <v>1878</v>
      </c>
      <c r="G164" s="75">
        <v>36</v>
      </c>
      <c r="H164" s="75" t="s">
        <v>699</v>
      </c>
      <c r="I164" s="75">
        <v>17</v>
      </c>
      <c r="J164" s="75">
        <v>0.6</v>
      </c>
      <c r="K164" s="75">
        <v>4.7</v>
      </c>
      <c r="L164" s="75">
        <v>-1.6</v>
      </c>
      <c r="M164" s="75">
        <v>81</v>
      </c>
      <c r="N164" s="75">
        <v>35.1</v>
      </c>
      <c r="O164" s="75">
        <v>28.4</v>
      </c>
      <c r="P164" s="75">
        <v>31.7</v>
      </c>
      <c r="Q164" s="75">
        <v>67</v>
      </c>
      <c r="R164" s="75">
        <v>32</v>
      </c>
      <c r="S164" s="75">
        <v>2.7</v>
      </c>
      <c r="T164" s="75" t="s">
        <v>1338</v>
      </c>
      <c r="U164" s="75">
        <v>14</v>
      </c>
      <c r="V164" s="75">
        <v>3.3</v>
      </c>
      <c r="W164" s="75">
        <v>2.4</v>
      </c>
      <c r="X164" s="75" t="s">
        <v>1021</v>
      </c>
      <c r="Y164" s="75">
        <v>22</v>
      </c>
      <c r="Z164" s="75">
        <v>3.8</v>
      </c>
      <c r="AA164" s="75" t="s">
        <v>1021</v>
      </c>
      <c r="AB164" s="75">
        <v>18</v>
      </c>
      <c r="AC164" s="75">
        <v>27</v>
      </c>
      <c r="AD164" s="75" t="s">
        <v>25</v>
      </c>
      <c r="AE164" s="75">
        <v>1021.5</v>
      </c>
      <c r="AF164" s="75">
        <v>1000.4</v>
      </c>
      <c r="AG164" s="75">
        <v>29</v>
      </c>
      <c r="AH164" s="75" t="s">
        <v>1879</v>
      </c>
      <c r="AI164" s="75">
        <v>4.5</v>
      </c>
      <c r="AJ164" s="75">
        <v>85</v>
      </c>
      <c r="AK164" s="75" t="s">
        <v>1880</v>
      </c>
      <c r="AL164" s="75">
        <v>5.8</v>
      </c>
      <c r="AM164" s="75">
        <v>38.9</v>
      </c>
      <c r="AN164" s="127">
        <v>-11.2</v>
      </c>
    </row>
    <row r="165" s="2" customFormat="1" customHeight="1" spans="1:40">
      <c r="A165" s="74"/>
      <c r="B165" s="51">
        <v>9</v>
      </c>
      <c r="C165" s="150" t="s">
        <v>1881</v>
      </c>
      <c r="D165" s="149" t="s">
        <v>1882</v>
      </c>
      <c r="E165" s="75" t="s">
        <v>1883</v>
      </c>
      <c r="F165" s="75" t="s">
        <v>1884</v>
      </c>
      <c r="G165" s="75">
        <v>172.6</v>
      </c>
      <c r="H165" s="75" t="s">
        <v>699</v>
      </c>
      <c r="I165" s="75">
        <v>17.8</v>
      </c>
      <c r="J165" s="75">
        <v>1</v>
      </c>
      <c r="K165" s="75">
        <v>6</v>
      </c>
      <c r="L165" s="75">
        <v>-1</v>
      </c>
      <c r="M165" s="75">
        <v>81</v>
      </c>
      <c r="N165" s="75">
        <v>34.9</v>
      </c>
      <c r="O165" s="75">
        <v>26.9</v>
      </c>
      <c r="P165" s="75">
        <v>32.1</v>
      </c>
      <c r="Q165" s="75">
        <v>60</v>
      </c>
      <c r="R165" s="75">
        <v>31.3</v>
      </c>
      <c r="S165" s="75">
        <v>3</v>
      </c>
      <c r="T165" s="75" t="s">
        <v>948</v>
      </c>
      <c r="U165" s="75">
        <v>19</v>
      </c>
      <c r="V165" s="75">
        <v>3.2</v>
      </c>
      <c r="W165" s="75">
        <v>3.1</v>
      </c>
      <c r="X165" s="75" t="s">
        <v>914</v>
      </c>
      <c r="Y165" s="75">
        <v>26</v>
      </c>
      <c r="Z165" s="75">
        <v>4</v>
      </c>
      <c r="AA165" s="75" t="s">
        <v>914</v>
      </c>
      <c r="AB165" s="75">
        <v>18</v>
      </c>
      <c r="AC165" s="75">
        <v>23</v>
      </c>
      <c r="AD165" s="75" t="s">
        <v>25</v>
      </c>
      <c r="AE165" s="75">
        <v>1012.6</v>
      </c>
      <c r="AF165" s="75">
        <v>993</v>
      </c>
      <c r="AG165" s="75">
        <v>0</v>
      </c>
      <c r="AH165" s="75" t="s">
        <v>25</v>
      </c>
      <c r="AI165" s="75" t="s">
        <v>25</v>
      </c>
      <c r="AJ165" s="75">
        <v>56</v>
      </c>
      <c r="AK165" s="75" t="s">
        <v>1280</v>
      </c>
      <c r="AL165" s="75">
        <v>6.6</v>
      </c>
      <c r="AM165" s="75">
        <v>39.7</v>
      </c>
      <c r="AN165" s="127">
        <v>-7</v>
      </c>
    </row>
    <row r="166" s="2" customFormat="1" customHeight="1" spans="1:40">
      <c r="A166" s="74"/>
      <c r="B166" s="51">
        <v>10</v>
      </c>
      <c r="C166" s="150" t="s">
        <v>1885</v>
      </c>
      <c r="D166" s="149" t="s">
        <v>1886</v>
      </c>
      <c r="E166" s="75" t="s">
        <v>1887</v>
      </c>
      <c r="F166" s="75" t="s">
        <v>1888</v>
      </c>
      <c r="G166" s="75">
        <v>272.2</v>
      </c>
      <c r="H166" s="75" t="s">
        <v>699</v>
      </c>
      <c r="I166" s="75">
        <v>16.5</v>
      </c>
      <c r="J166" s="75">
        <v>0.8</v>
      </c>
      <c r="K166" s="75">
        <v>4.9</v>
      </c>
      <c r="L166" s="75">
        <v>-1.1</v>
      </c>
      <c r="M166" s="75">
        <v>80</v>
      </c>
      <c r="N166" s="75">
        <v>34</v>
      </c>
      <c r="O166" s="75">
        <v>26.8</v>
      </c>
      <c r="P166" s="75">
        <v>31.2</v>
      </c>
      <c r="Q166" s="75">
        <v>66</v>
      </c>
      <c r="R166" s="75">
        <v>29.7</v>
      </c>
      <c r="S166" s="75">
        <v>1.3</v>
      </c>
      <c r="T166" s="75" t="s">
        <v>850</v>
      </c>
      <c r="U166" s="75" t="s">
        <v>1889</v>
      </c>
      <c r="V166" s="75">
        <v>2.6</v>
      </c>
      <c r="W166" s="75">
        <v>1.6</v>
      </c>
      <c r="X166" s="75" t="s">
        <v>1047</v>
      </c>
      <c r="Y166" s="75" t="s">
        <v>1890</v>
      </c>
      <c r="Z166" s="75">
        <v>3.1</v>
      </c>
      <c r="AA166" s="75" t="s">
        <v>1047</v>
      </c>
      <c r="AB166" s="75" t="s">
        <v>1891</v>
      </c>
      <c r="AC166" s="75">
        <v>19</v>
      </c>
      <c r="AD166" s="75" t="s">
        <v>25</v>
      </c>
      <c r="AE166" s="75">
        <v>991.9</v>
      </c>
      <c r="AF166" s="75">
        <v>974</v>
      </c>
      <c r="AG166" s="75">
        <v>29</v>
      </c>
      <c r="AH166" s="75" t="s">
        <v>1892</v>
      </c>
      <c r="AI166" s="75">
        <v>4.7</v>
      </c>
      <c r="AJ166" s="75">
        <v>69</v>
      </c>
      <c r="AK166" s="75" t="s">
        <v>1893</v>
      </c>
      <c r="AL166" s="75">
        <v>5.9</v>
      </c>
      <c r="AM166" s="75">
        <v>39.1</v>
      </c>
      <c r="AN166" s="127">
        <v>-11.5</v>
      </c>
    </row>
    <row r="167" s="2" customFormat="1" customHeight="1" spans="1:40">
      <c r="A167" s="74"/>
      <c r="B167" s="51">
        <v>11</v>
      </c>
      <c r="C167" s="150" t="s">
        <v>1894</v>
      </c>
      <c r="D167" s="149" t="s">
        <v>1895</v>
      </c>
      <c r="E167" s="75" t="s">
        <v>1887</v>
      </c>
      <c r="F167" s="75" t="s">
        <v>1896</v>
      </c>
      <c r="G167" s="75">
        <v>100</v>
      </c>
      <c r="H167" s="75" t="s">
        <v>699</v>
      </c>
      <c r="I167" s="75">
        <v>17</v>
      </c>
      <c r="J167" s="75">
        <v>0.6</v>
      </c>
      <c r="K167" s="75">
        <v>4.8</v>
      </c>
      <c r="L167" s="75">
        <v>-1.6</v>
      </c>
      <c r="M167" s="75">
        <v>82</v>
      </c>
      <c r="N167" s="75">
        <v>35.6</v>
      </c>
      <c r="O167" s="75">
        <v>27.5</v>
      </c>
      <c r="P167" s="75">
        <v>32.7</v>
      </c>
      <c r="Q167" s="75">
        <v>60</v>
      </c>
      <c r="R167" s="75">
        <v>31.5</v>
      </c>
      <c r="S167" s="75">
        <v>2</v>
      </c>
      <c r="T167" s="75" t="s">
        <v>814</v>
      </c>
      <c r="U167" s="75" t="s">
        <v>1771</v>
      </c>
      <c r="V167" s="75">
        <v>2.7</v>
      </c>
      <c r="W167" s="75">
        <v>1.7</v>
      </c>
      <c r="X167" s="75" t="s">
        <v>1047</v>
      </c>
      <c r="Y167" s="75" t="s">
        <v>1897</v>
      </c>
      <c r="Z167" s="75">
        <v>3</v>
      </c>
      <c r="AA167" s="75" t="s">
        <v>1047</v>
      </c>
      <c r="AB167" s="75" t="s">
        <v>1898</v>
      </c>
      <c r="AC167" s="75">
        <v>24</v>
      </c>
      <c r="AD167" s="75" t="s">
        <v>25</v>
      </c>
      <c r="AE167" s="75">
        <v>1013.2</v>
      </c>
      <c r="AF167" s="75">
        <v>993.4</v>
      </c>
      <c r="AG167" s="75">
        <v>30</v>
      </c>
      <c r="AH167" s="75" t="s">
        <v>1840</v>
      </c>
      <c r="AI167" s="75">
        <v>4.6</v>
      </c>
      <c r="AJ167" s="75">
        <v>87</v>
      </c>
      <c r="AK167" s="75" t="s">
        <v>1301</v>
      </c>
      <c r="AL167" s="75">
        <v>5.9</v>
      </c>
      <c r="AM167" s="75">
        <v>39.7</v>
      </c>
      <c r="AN167" s="127">
        <v>-11.7</v>
      </c>
    </row>
    <row r="168" s="3" customFormat="1" customHeight="1" spans="1:40">
      <c r="A168" s="56"/>
      <c r="B168" s="165">
        <v>12</v>
      </c>
      <c r="C168" s="50" t="s">
        <v>1899</v>
      </c>
      <c r="D168" s="51" t="s">
        <v>1900</v>
      </c>
      <c r="E168" s="51" t="s">
        <v>1901</v>
      </c>
      <c r="F168" s="51" t="s">
        <v>1902</v>
      </c>
      <c r="G168" s="51">
        <v>208.4</v>
      </c>
      <c r="H168" s="51" t="s">
        <v>699</v>
      </c>
      <c r="I168" s="51">
        <v>16.6</v>
      </c>
      <c r="J168" s="51">
        <v>1.3</v>
      </c>
      <c r="K168" s="51">
        <v>5.1</v>
      </c>
      <c r="L168" s="51">
        <v>-0.6</v>
      </c>
      <c r="M168" s="51">
        <v>79</v>
      </c>
      <c r="N168" s="51">
        <v>34.8</v>
      </c>
      <c r="O168" s="51">
        <v>27</v>
      </c>
      <c r="P168" s="51">
        <v>31.7</v>
      </c>
      <c r="Q168" s="51">
        <v>64</v>
      </c>
      <c r="R168" s="51">
        <v>30</v>
      </c>
      <c r="S168" s="51">
        <v>1</v>
      </c>
      <c r="T168" s="51" t="s">
        <v>814</v>
      </c>
      <c r="U168" s="51" t="s">
        <v>1889</v>
      </c>
      <c r="V168" s="51">
        <v>1.6</v>
      </c>
      <c r="W168" s="51">
        <v>0.9</v>
      </c>
      <c r="X168" s="51" t="s">
        <v>1047</v>
      </c>
      <c r="Y168" s="51" t="s">
        <v>1903</v>
      </c>
      <c r="Z168" s="51">
        <v>2</v>
      </c>
      <c r="AA168" s="51" t="s">
        <v>1506</v>
      </c>
      <c r="AB168" s="51" t="s">
        <v>1904</v>
      </c>
      <c r="AC168" s="51">
        <v>18</v>
      </c>
      <c r="AD168" s="51" t="s">
        <v>25</v>
      </c>
      <c r="AE168" s="51">
        <v>1000.5</v>
      </c>
      <c r="AF168" s="51">
        <v>981.3</v>
      </c>
      <c r="AG168" s="51">
        <v>11</v>
      </c>
      <c r="AH168" s="51" t="s">
        <v>1905</v>
      </c>
      <c r="AI168" s="51">
        <v>4.8</v>
      </c>
      <c r="AJ168" s="51">
        <v>68</v>
      </c>
      <c r="AK168" s="51" t="s">
        <v>1331</v>
      </c>
      <c r="AL168" s="51">
        <v>6.1</v>
      </c>
      <c r="AM168" s="51">
        <v>40.2</v>
      </c>
      <c r="AN168" s="117">
        <v>-7.5</v>
      </c>
    </row>
    <row r="169" s="16" customFormat="1" customHeight="1" spans="1:40">
      <c r="A169" s="167" t="s">
        <v>1906</v>
      </c>
      <c r="B169" s="87">
        <v>1</v>
      </c>
      <c r="C169" s="88" t="s">
        <v>1907</v>
      </c>
      <c r="D169" s="87" t="s">
        <v>1908</v>
      </c>
      <c r="E169" s="87" t="s">
        <v>1909</v>
      </c>
      <c r="F169" s="87" t="s">
        <v>839</v>
      </c>
      <c r="G169" s="87">
        <v>41.7</v>
      </c>
      <c r="H169" s="87" t="s">
        <v>699</v>
      </c>
      <c r="I169" s="87">
        <v>22</v>
      </c>
      <c r="J169" s="87">
        <v>8</v>
      </c>
      <c r="K169" s="87">
        <v>13.6</v>
      </c>
      <c r="L169" s="87">
        <v>5.2</v>
      </c>
      <c r="M169" s="87">
        <v>72</v>
      </c>
      <c r="N169" s="87">
        <v>34.2</v>
      </c>
      <c r="O169" s="87">
        <v>27.8</v>
      </c>
      <c r="P169" s="87">
        <v>31.8</v>
      </c>
      <c r="Q169" s="87">
        <v>68</v>
      </c>
      <c r="R169" s="87">
        <v>30.7</v>
      </c>
      <c r="S169" s="87">
        <v>1.7</v>
      </c>
      <c r="T169" s="87" t="s">
        <v>863</v>
      </c>
      <c r="U169" s="87" t="s">
        <v>1839</v>
      </c>
      <c r="V169" s="87">
        <v>2.3</v>
      </c>
      <c r="W169" s="87">
        <v>1.7</v>
      </c>
      <c r="X169" s="87" t="s">
        <v>840</v>
      </c>
      <c r="Y169" s="87" t="s">
        <v>1910</v>
      </c>
      <c r="Z169" s="87">
        <v>2.7</v>
      </c>
      <c r="AA169" s="87" t="s">
        <v>840</v>
      </c>
      <c r="AB169" s="87" t="s">
        <v>1771</v>
      </c>
      <c r="AC169" s="87">
        <v>36</v>
      </c>
      <c r="AD169" s="87" t="s">
        <v>25</v>
      </c>
      <c r="AE169" s="87">
        <v>1019</v>
      </c>
      <c r="AF169" s="87">
        <v>1004</v>
      </c>
      <c r="AG169" s="87">
        <v>0</v>
      </c>
      <c r="AH169" s="87" t="s">
        <v>25</v>
      </c>
      <c r="AI169" s="87" t="s">
        <v>25</v>
      </c>
      <c r="AJ169" s="87">
        <v>0</v>
      </c>
      <c r="AK169" s="87" t="s">
        <v>25</v>
      </c>
      <c r="AL169" s="87" t="s">
        <v>25</v>
      </c>
      <c r="AM169" s="87">
        <v>38.1</v>
      </c>
      <c r="AN169" s="131">
        <v>0</v>
      </c>
    </row>
    <row r="170" s="13" customFormat="1" customHeight="1" spans="1:40">
      <c r="A170" s="64"/>
      <c r="B170" s="57">
        <v>2</v>
      </c>
      <c r="C170" s="54" t="s">
        <v>1911</v>
      </c>
      <c r="D170" s="53" t="s">
        <v>1912</v>
      </c>
      <c r="E170" s="76" t="s">
        <v>1913</v>
      </c>
      <c r="F170" s="76" t="s">
        <v>1914</v>
      </c>
      <c r="G170" s="76">
        <v>25.3</v>
      </c>
      <c r="H170" s="76" t="s">
        <v>699</v>
      </c>
      <c r="I170" s="76">
        <v>23.3</v>
      </c>
      <c r="J170" s="76">
        <v>10</v>
      </c>
      <c r="K170" s="76">
        <v>15.9</v>
      </c>
      <c r="L170" s="76">
        <v>7.5</v>
      </c>
      <c r="M170" s="76">
        <v>81</v>
      </c>
      <c r="N170" s="76">
        <v>33.9</v>
      </c>
      <c r="O170" s="76">
        <v>28.1</v>
      </c>
      <c r="P170" s="76">
        <v>31.5</v>
      </c>
      <c r="Q170" s="76">
        <v>70</v>
      </c>
      <c r="R170" s="76">
        <v>30.8</v>
      </c>
      <c r="S170" s="76">
        <v>2.6</v>
      </c>
      <c r="T170" s="76" t="s">
        <v>722</v>
      </c>
      <c r="U170" s="76">
        <v>15</v>
      </c>
      <c r="V170" s="76">
        <v>3.1</v>
      </c>
      <c r="W170" s="76">
        <v>2.6</v>
      </c>
      <c r="X170" s="76" t="s">
        <v>1039</v>
      </c>
      <c r="Y170" s="76">
        <v>17</v>
      </c>
      <c r="Z170" s="76">
        <v>3.1</v>
      </c>
      <c r="AA170" s="76" t="s">
        <v>1243</v>
      </c>
      <c r="AB170" s="76">
        <v>13</v>
      </c>
      <c r="AC170" s="76">
        <v>34</v>
      </c>
      <c r="AD170" s="76" t="s">
        <v>25</v>
      </c>
      <c r="AE170" s="76">
        <v>1015.5</v>
      </c>
      <c r="AF170" s="76">
        <v>1001.3</v>
      </c>
      <c r="AG170" s="76">
        <v>0</v>
      </c>
      <c r="AH170" s="76" t="s">
        <v>25</v>
      </c>
      <c r="AI170" s="76" t="s">
        <v>25</v>
      </c>
      <c r="AJ170" s="76">
        <v>0</v>
      </c>
      <c r="AK170" s="76" t="s">
        <v>25</v>
      </c>
      <c r="AL170" s="76" t="s">
        <v>25</v>
      </c>
      <c r="AM170" s="76">
        <v>38.1</v>
      </c>
      <c r="AN170" s="128">
        <v>2.8</v>
      </c>
    </row>
    <row r="171" s="2" customFormat="1" customHeight="1" spans="1:40">
      <c r="A171" s="64"/>
      <c r="B171" s="94">
        <v>3</v>
      </c>
      <c r="C171" s="54" t="s">
        <v>1915</v>
      </c>
      <c r="D171" s="53" t="s">
        <v>1916</v>
      </c>
      <c r="E171" s="75" t="s">
        <v>1917</v>
      </c>
      <c r="F171" s="75" t="s">
        <v>1918</v>
      </c>
      <c r="G171" s="75">
        <v>1.1</v>
      </c>
      <c r="H171" s="75" t="s">
        <v>699</v>
      </c>
      <c r="I171" s="75">
        <v>21.5</v>
      </c>
      <c r="J171" s="75">
        <v>9.4</v>
      </c>
      <c r="K171" s="75">
        <v>13.8</v>
      </c>
      <c r="L171" s="75">
        <v>7.1</v>
      </c>
      <c r="M171" s="75">
        <v>78</v>
      </c>
      <c r="N171" s="75">
        <v>33.2</v>
      </c>
      <c r="O171" s="75">
        <v>27.7</v>
      </c>
      <c r="P171" s="75">
        <v>30.9</v>
      </c>
      <c r="Q171" s="75">
        <v>72</v>
      </c>
      <c r="R171" s="75">
        <v>30</v>
      </c>
      <c r="S171" s="75">
        <v>2.6</v>
      </c>
      <c r="T171" s="75" t="s">
        <v>1008</v>
      </c>
      <c r="U171" s="75" t="s">
        <v>701</v>
      </c>
      <c r="V171" s="75">
        <v>3.3</v>
      </c>
      <c r="W171" s="75">
        <v>2.7</v>
      </c>
      <c r="X171" s="75" t="s">
        <v>1273</v>
      </c>
      <c r="Y171" s="75">
        <v>24</v>
      </c>
      <c r="Z171" s="75">
        <v>3.7</v>
      </c>
      <c r="AA171" s="75" t="s">
        <v>1273</v>
      </c>
      <c r="AB171" s="75">
        <v>18</v>
      </c>
      <c r="AC171" s="75">
        <v>42</v>
      </c>
      <c r="AD171" s="75" t="s">
        <v>25</v>
      </c>
      <c r="AE171" s="75">
        <v>1020.2</v>
      </c>
      <c r="AF171" s="75">
        <v>1005.7</v>
      </c>
      <c r="AG171" s="75">
        <v>0</v>
      </c>
      <c r="AH171" s="75" t="s">
        <v>25</v>
      </c>
      <c r="AI171" s="75" t="s">
        <v>25</v>
      </c>
      <c r="AJ171" s="75">
        <v>0</v>
      </c>
      <c r="AK171" s="75" t="s">
        <v>25</v>
      </c>
      <c r="AL171" s="75" t="s">
        <v>25</v>
      </c>
      <c r="AM171" s="75">
        <v>38.6</v>
      </c>
      <c r="AN171" s="127">
        <v>0.3</v>
      </c>
    </row>
    <row r="172" s="2" customFormat="1" customHeight="1" spans="1:40">
      <c r="A172" s="64"/>
      <c r="B172" s="53">
        <v>4</v>
      </c>
      <c r="C172" s="54" t="s">
        <v>1919</v>
      </c>
      <c r="D172" s="53" t="s">
        <v>1920</v>
      </c>
      <c r="E172" s="75" t="s">
        <v>1921</v>
      </c>
      <c r="F172" s="75" t="s">
        <v>1922</v>
      </c>
      <c r="G172" s="75">
        <v>60.7</v>
      </c>
      <c r="H172" s="75" t="s">
        <v>699</v>
      </c>
      <c r="I172" s="75">
        <v>20.4</v>
      </c>
      <c r="J172" s="75">
        <v>5</v>
      </c>
      <c r="K172" s="75">
        <v>10.2</v>
      </c>
      <c r="L172" s="75">
        <v>2.6</v>
      </c>
      <c r="M172" s="75">
        <v>75</v>
      </c>
      <c r="N172" s="75">
        <v>35.4</v>
      </c>
      <c r="O172" s="75">
        <v>27.3</v>
      </c>
      <c r="P172" s="75">
        <v>33</v>
      </c>
      <c r="Q172" s="75">
        <v>60</v>
      </c>
      <c r="R172" s="75">
        <v>31.2</v>
      </c>
      <c r="S172" s="75">
        <v>1.6</v>
      </c>
      <c r="T172" s="75" t="s">
        <v>756</v>
      </c>
      <c r="U172" s="75" t="s">
        <v>1923</v>
      </c>
      <c r="V172" s="75">
        <v>2.8</v>
      </c>
      <c r="W172" s="75">
        <v>1.5</v>
      </c>
      <c r="X172" s="75" t="s">
        <v>852</v>
      </c>
      <c r="Y172" s="75" t="s">
        <v>1924</v>
      </c>
      <c r="Z172" s="75">
        <v>2.9</v>
      </c>
      <c r="AA172" s="75" t="s">
        <v>756</v>
      </c>
      <c r="AB172" s="75" t="s">
        <v>1925</v>
      </c>
      <c r="AC172" s="75">
        <v>30</v>
      </c>
      <c r="AD172" s="75" t="s">
        <v>25</v>
      </c>
      <c r="AE172" s="75">
        <v>1014.5</v>
      </c>
      <c r="AF172" s="75">
        <v>997.6</v>
      </c>
      <c r="AG172" s="75">
        <v>0</v>
      </c>
      <c r="AH172" s="75" t="s">
        <v>25</v>
      </c>
      <c r="AI172" s="75" t="s">
        <v>25</v>
      </c>
      <c r="AJ172" s="75">
        <v>0</v>
      </c>
      <c r="AK172" s="75" t="s">
        <v>25</v>
      </c>
      <c r="AL172" s="75" t="s">
        <v>25</v>
      </c>
      <c r="AM172" s="75">
        <v>40.3</v>
      </c>
      <c r="AN172" s="127">
        <v>-4.3</v>
      </c>
    </row>
    <row r="173" s="2" customFormat="1" customHeight="1" spans="1:40">
      <c r="A173" s="64"/>
      <c r="B173" s="53">
        <v>5</v>
      </c>
      <c r="C173" s="54" t="s">
        <v>1926</v>
      </c>
      <c r="D173" s="53" t="s">
        <v>1927</v>
      </c>
      <c r="E173" s="75" t="s">
        <v>1928</v>
      </c>
      <c r="F173" s="75" t="s">
        <v>1001</v>
      </c>
      <c r="G173" s="75">
        <v>23.3</v>
      </c>
      <c r="H173" s="75" t="s">
        <v>699</v>
      </c>
      <c r="I173" s="75">
        <v>22.5</v>
      </c>
      <c r="J173" s="75">
        <v>9.4</v>
      </c>
      <c r="K173" s="75">
        <v>15.1</v>
      </c>
      <c r="L173" s="75">
        <v>6.8</v>
      </c>
      <c r="M173" s="75">
        <v>74</v>
      </c>
      <c r="N173" s="75">
        <v>33</v>
      </c>
      <c r="O173" s="75">
        <v>27.8</v>
      </c>
      <c r="P173" s="75">
        <v>30.7</v>
      </c>
      <c r="Q173" s="75">
        <v>74</v>
      </c>
      <c r="R173" s="75">
        <v>29.9</v>
      </c>
      <c r="S173" s="75">
        <v>2.6</v>
      </c>
      <c r="T173" s="75" t="s">
        <v>948</v>
      </c>
      <c r="U173" s="75">
        <v>13</v>
      </c>
      <c r="V173" s="75">
        <v>2.8</v>
      </c>
      <c r="W173" s="75">
        <v>2.9</v>
      </c>
      <c r="X173" s="75" t="s">
        <v>1033</v>
      </c>
      <c r="Y173" s="75">
        <v>31</v>
      </c>
      <c r="Z173" s="75">
        <v>3.7</v>
      </c>
      <c r="AA173" s="75" t="s">
        <v>1033</v>
      </c>
      <c r="AB173" s="75">
        <v>20</v>
      </c>
      <c r="AC173" s="75">
        <v>37</v>
      </c>
      <c r="AD173" s="75" t="s">
        <v>25</v>
      </c>
      <c r="AE173" s="75">
        <v>1016.9</v>
      </c>
      <c r="AF173" s="75">
        <v>1002.6</v>
      </c>
      <c r="AG173" s="75">
        <v>0</v>
      </c>
      <c r="AH173" s="75" t="s">
        <v>25</v>
      </c>
      <c r="AI173" s="75" t="s">
        <v>25</v>
      </c>
      <c r="AJ173" s="75">
        <v>0</v>
      </c>
      <c r="AK173" s="75" t="s">
        <v>25</v>
      </c>
      <c r="AL173" s="75" t="s">
        <v>25</v>
      </c>
      <c r="AM173" s="75">
        <v>37.5</v>
      </c>
      <c r="AN173" s="127">
        <v>2.2</v>
      </c>
    </row>
    <row r="174" s="2" customFormat="1" customHeight="1" spans="1:40">
      <c r="A174" s="64"/>
      <c r="B174" s="53">
        <v>6</v>
      </c>
      <c r="C174" s="54" t="s">
        <v>1929</v>
      </c>
      <c r="D174" s="53" t="s">
        <v>1930</v>
      </c>
      <c r="E174" s="75" t="s">
        <v>1931</v>
      </c>
      <c r="F174" s="75" t="s">
        <v>1932</v>
      </c>
      <c r="G174" s="75">
        <v>18.2</v>
      </c>
      <c r="H174" s="75" t="s">
        <v>699</v>
      </c>
      <c r="I174" s="75">
        <v>22.6</v>
      </c>
      <c r="J174" s="75">
        <v>9.2</v>
      </c>
      <c r="K174" s="75">
        <v>14.9</v>
      </c>
      <c r="L174" s="75">
        <v>6</v>
      </c>
      <c r="M174" s="75">
        <v>72</v>
      </c>
      <c r="N174" s="75">
        <v>33.7</v>
      </c>
      <c r="O174" s="75">
        <v>27.5</v>
      </c>
      <c r="P174" s="75">
        <v>31.2</v>
      </c>
      <c r="Q174" s="75">
        <v>70</v>
      </c>
      <c r="R174" s="75">
        <v>30.5</v>
      </c>
      <c r="S174" s="75">
        <v>2.2</v>
      </c>
      <c r="T174" s="75" t="s">
        <v>1287</v>
      </c>
      <c r="U174" s="75" t="s">
        <v>1521</v>
      </c>
      <c r="V174" s="75">
        <v>2.7</v>
      </c>
      <c r="W174" s="75">
        <v>2.8</v>
      </c>
      <c r="X174" s="75" t="s">
        <v>1033</v>
      </c>
      <c r="Y174" s="75">
        <v>20</v>
      </c>
      <c r="Z174" s="75">
        <v>2.9</v>
      </c>
      <c r="AA174" s="75" t="s">
        <v>1039</v>
      </c>
      <c r="AB174" s="75">
        <v>14</v>
      </c>
      <c r="AC174" s="75">
        <v>43</v>
      </c>
      <c r="AD174" s="75" t="s">
        <v>25</v>
      </c>
      <c r="AE174" s="75">
        <v>1016.6</v>
      </c>
      <c r="AF174" s="75">
        <v>1002.4</v>
      </c>
      <c r="AG174" s="75">
        <v>0</v>
      </c>
      <c r="AH174" s="75" t="s">
        <v>25</v>
      </c>
      <c r="AI174" s="75" t="s">
        <v>25</v>
      </c>
      <c r="AJ174" s="75">
        <v>0</v>
      </c>
      <c r="AK174" s="75" t="s">
        <v>25</v>
      </c>
      <c r="AL174" s="75" t="s">
        <v>25</v>
      </c>
      <c r="AM174" s="75">
        <v>38.7</v>
      </c>
      <c r="AN174" s="127">
        <v>1.7</v>
      </c>
    </row>
    <row r="175" s="2" customFormat="1" customHeight="1" spans="1:40">
      <c r="A175" s="64"/>
      <c r="B175" s="53">
        <v>7</v>
      </c>
      <c r="C175" s="54" t="s">
        <v>1933</v>
      </c>
      <c r="D175" s="53" t="s">
        <v>1934</v>
      </c>
      <c r="E175" s="75" t="s">
        <v>1935</v>
      </c>
      <c r="F175" s="75" t="s">
        <v>1936</v>
      </c>
      <c r="G175" s="75">
        <v>32.7</v>
      </c>
      <c r="H175" s="75" t="s">
        <v>699</v>
      </c>
      <c r="I175" s="75">
        <v>22</v>
      </c>
      <c r="J175" s="75">
        <v>8</v>
      </c>
      <c r="K175" s="75">
        <v>13.9</v>
      </c>
      <c r="L175" s="75">
        <v>5.2</v>
      </c>
      <c r="M175" s="75">
        <v>75</v>
      </c>
      <c r="N175" s="75">
        <v>33.6</v>
      </c>
      <c r="O175" s="75">
        <v>27.6</v>
      </c>
      <c r="P175" s="75">
        <v>31</v>
      </c>
      <c r="Q175" s="75">
        <v>71</v>
      </c>
      <c r="R175" s="75">
        <v>29.9</v>
      </c>
      <c r="S175" s="75">
        <v>2</v>
      </c>
      <c r="T175" s="75" t="s">
        <v>948</v>
      </c>
      <c r="U175" s="75">
        <v>23</v>
      </c>
      <c r="V175" s="75">
        <v>2.7</v>
      </c>
      <c r="W175" s="75">
        <v>2.6</v>
      </c>
      <c r="X175" s="75" t="s">
        <v>914</v>
      </c>
      <c r="Y175" s="75">
        <v>30</v>
      </c>
      <c r="Z175" s="75">
        <v>3.9</v>
      </c>
      <c r="AA175" s="75" t="s">
        <v>1506</v>
      </c>
      <c r="AB175" s="75" t="s">
        <v>1369</v>
      </c>
      <c r="AC175" s="75">
        <v>38</v>
      </c>
      <c r="AD175" s="75" t="s">
        <v>25</v>
      </c>
      <c r="AE175" s="75">
        <v>1016.3</v>
      </c>
      <c r="AF175" s="75">
        <v>1001.8</v>
      </c>
      <c r="AG175" s="75">
        <v>0</v>
      </c>
      <c r="AH175" s="75" t="s">
        <v>25</v>
      </c>
      <c r="AI175" s="75" t="s">
        <v>25</v>
      </c>
      <c r="AJ175" s="75">
        <v>0</v>
      </c>
      <c r="AK175" s="75" t="s">
        <v>25</v>
      </c>
      <c r="AL175" s="75" t="s">
        <v>25</v>
      </c>
      <c r="AM175" s="75">
        <v>37.3</v>
      </c>
      <c r="AN175" s="127">
        <v>1.6</v>
      </c>
    </row>
    <row r="176" s="2" customFormat="1" customHeight="1" spans="1:40">
      <c r="A176" s="64"/>
      <c r="B176" s="53">
        <v>8</v>
      </c>
      <c r="C176" s="54" t="s">
        <v>1937</v>
      </c>
      <c r="D176" s="53" t="s">
        <v>1938</v>
      </c>
      <c r="E176" s="75" t="s">
        <v>1939</v>
      </c>
      <c r="F176" s="75" t="s">
        <v>1940</v>
      </c>
      <c r="G176" s="75">
        <v>84.6</v>
      </c>
      <c r="H176" s="75" t="s">
        <v>699</v>
      </c>
      <c r="I176" s="75">
        <v>22.5</v>
      </c>
      <c r="J176" s="75">
        <v>8.5</v>
      </c>
      <c r="K176" s="75">
        <v>14.7</v>
      </c>
      <c r="L176" s="75">
        <v>6</v>
      </c>
      <c r="M176" s="75">
        <v>74</v>
      </c>
      <c r="N176" s="75">
        <v>34.3</v>
      </c>
      <c r="O176" s="75">
        <v>27.6</v>
      </c>
      <c r="P176" s="75">
        <v>32</v>
      </c>
      <c r="Q176" s="75">
        <v>66</v>
      </c>
      <c r="R176" s="75">
        <v>30.1</v>
      </c>
      <c r="S176" s="75">
        <v>1.5</v>
      </c>
      <c r="T176" s="75" t="s">
        <v>704</v>
      </c>
      <c r="U176" s="75" t="s">
        <v>1941</v>
      </c>
      <c r="V176" s="75">
        <v>2.5</v>
      </c>
      <c r="W176" s="75">
        <v>2.9</v>
      </c>
      <c r="X176" s="75" t="s">
        <v>914</v>
      </c>
      <c r="Y176" s="75">
        <v>26</v>
      </c>
      <c r="Z176" s="75">
        <v>4.1</v>
      </c>
      <c r="AA176" s="75" t="s">
        <v>1506</v>
      </c>
      <c r="AB176" s="75" t="s">
        <v>1236</v>
      </c>
      <c r="AC176" s="75">
        <v>36</v>
      </c>
      <c r="AD176" s="75" t="s">
        <v>25</v>
      </c>
      <c r="AE176" s="75">
        <v>1009.3</v>
      </c>
      <c r="AF176" s="75">
        <v>995.2</v>
      </c>
      <c r="AG176" s="75">
        <v>0</v>
      </c>
      <c r="AH176" s="75" t="s">
        <v>25</v>
      </c>
      <c r="AI176" s="75" t="s">
        <v>25</v>
      </c>
      <c r="AJ176" s="75">
        <v>0</v>
      </c>
      <c r="AK176" s="75" t="s">
        <v>25</v>
      </c>
      <c r="AL176" s="75" t="s">
        <v>25</v>
      </c>
      <c r="AM176" s="75">
        <v>37.8</v>
      </c>
      <c r="AN176" s="127">
        <v>1</v>
      </c>
    </row>
    <row r="177" s="2" customFormat="1" customHeight="1" spans="1:40">
      <c r="A177" s="64"/>
      <c r="B177" s="53">
        <v>9</v>
      </c>
      <c r="C177" s="54" t="s">
        <v>1942</v>
      </c>
      <c r="D177" s="53" t="s">
        <v>1943</v>
      </c>
      <c r="E177" s="75" t="s">
        <v>1944</v>
      </c>
      <c r="F177" s="75" t="s">
        <v>879</v>
      </c>
      <c r="G177" s="75">
        <v>41</v>
      </c>
      <c r="H177" s="75" t="s">
        <v>699</v>
      </c>
      <c r="I177" s="75">
        <v>22.3</v>
      </c>
      <c r="J177" s="75">
        <v>8.4</v>
      </c>
      <c r="K177" s="75">
        <v>13.9</v>
      </c>
      <c r="L177" s="75">
        <v>6</v>
      </c>
      <c r="M177" s="75">
        <v>68</v>
      </c>
      <c r="N177" s="75">
        <v>34.6</v>
      </c>
      <c r="O177" s="75">
        <v>27.8</v>
      </c>
      <c r="P177" s="75">
        <v>32.1</v>
      </c>
      <c r="Q177" s="75">
        <v>74</v>
      </c>
      <c r="R177" s="75">
        <v>31.1</v>
      </c>
      <c r="S177" s="75">
        <v>1.6</v>
      </c>
      <c r="T177" s="75" t="s">
        <v>1324</v>
      </c>
      <c r="U177" s="75" t="s">
        <v>1945</v>
      </c>
      <c r="V177" s="75">
        <v>2</v>
      </c>
      <c r="W177" s="75">
        <v>1.7</v>
      </c>
      <c r="X177" s="75" t="s">
        <v>1047</v>
      </c>
      <c r="Y177" s="75" t="s">
        <v>1946</v>
      </c>
      <c r="Z177" s="75">
        <v>2.6</v>
      </c>
      <c r="AA177" s="75" t="s">
        <v>1047</v>
      </c>
      <c r="AB177" s="75" t="s">
        <v>1845</v>
      </c>
      <c r="AC177" s="75">
        <v>35</v>
      </c>
      <c r="AD177" s="75" t="s">
        <v>25</v>
      </c>
      <c r="AE177" s="75">
        <v>1019</v>
      </c>
      <c r="AF177" s="75">
        <v>1003.7</v>
      </c>
      <c r="AG177" s="75">
        <v>0</v>
      </c>
      <c r="AH177" s="75" t="s">
        <v>25</v>
      </c>
      <c r="AI177" s="75" t="s">
        <v>25</v>
      </c>
      <c r="AJ177" s="75">
        <v>0</v>
      </c>
      <c r="AK177" s="75" t="s">
        <v>25</v>
      </c>
      <c r="AL177" s="75" t="s">
        <v>25</v>
      </c>
      <c r="AM177" s="75">
        <v>38.7</v>
      </c>
      <c r="AN177" s="127">
        <v>1</v>
      </c>
    </row>
    <row r="178" s="2" customFormat="1" customHeight="1" spans="1:40">
      <c r="A178" s="64"/>
      <c r="B178" s="53">
        <v>10</v>
      </c>
      <c r="C178" s="54" t="s">
        <v>1947</v>
      </c>
      <c r="D178" s="53" t="s">
        <v>1948</v>
      </c>
      <c r="E178" s="75" t="s">
        <v>1949</v>
      </c>
      <c r="F178" s="75" t="s">
        <v>730</v>
      </c>
      <c r="G178" s="75">
        <v>22.4</v>
      </c>
      <c r="H178" s="75" t="s">
        <v>699</v>
      </c>
      <c r="I178" s="75">
        <v>21.9</v>
      </c>
      <c r="J178" s="75">
        <v>8</v>
      </c>
      <c r="K178" s="75">
        <v>13.7</v>
      </c>
      <c r="L178" s="75">
        <v>4.8</v>
      </c>
      <c r="M178" s="75">
        <v>71</v>
      </c>
      <c r="N178" s="75">
        <v>34.1</v>
      </c>
      <c r="O178" s="75">
        <v>27.6</v>
      </c>
      <c r="P178" s="75">
        <v>31.5</v>
      </c>
      <c r="Q178" s="75">
        <v>69</v>
      </c>
      <c r="R178" s="75">
        <v>30.4</v>
      </c>
      <c r="S178" s="75">
        <v>1.6</v>
      </c>
      <c r="T178" s="75" t="s">
        <v>1496</v>
      </c>
      <c r="U178" s="75" t="s">
        <v>899</v>
      </c>
      <c r="V178" s="75">
        <v>2</v>
      </c>
      <c r="W178" s="75">
        <v>2.7</v>
      </c>
      <c r="X178" s="75" t="s">
        <v>914</v>
      </c>
      <c r="Y178" s="75">
        <v>29</v>
      </c>
      <c r="Z178" s="75">
        <v>4.6</v>
      </c>
      <c r="AA178" s="75" t="s">
        <v>1506</v>
      </c>
      <c r="AB178" s="75" t="s">
        <v>1950</v>
      </c>
      <c r="AC178" s="75">
        <v>42</v>
      </c>
      <c r="AD178" s="75" t="s">
        <v>25</v>
      </c>
      <c r="AE178" s="75">
        <v>1017.9</v>
      </c>
      <c r="AF178" s="75">
        <v>1003.2</v>
      </c>
      <c r="AG178" s="75">
        <v>0</v>
      </c>
      <c r="AH178" s="75" t="s">
        <v>25</v>
      </c>
      <c r="AI178" s="75" t="s">
        <v>25</v>
      </c>
      <c r="AJ178" s="75">
        <v>0</v>
      </c>
      <c r="AK178" s="75" t="s">
        <v>25</v>
      </c>
      <c r="AL178" s="75" t="s">
        <v>25</v>
      </c>
      <c r="AM178" s="75">
        <v>38.2</v>
      </c>
      <c r="AN178" s="127">
        <v>0.5</v>
      </c>
    </row>
    <row r="179" s="2" customFormat="1" customHeight="1" spans="1:40">
      <c r="A179" s="64"/>
      <c r="B179" s="53">
        <v>11</v>
      </c>
      <c r="C179" s="54" t="s">
        <v>1951</v>
      </c>
      <c r="D179" s="53" t="s">
        <v>1952</v>
      </c>
      <c r="E179" s="75" t="s">
        <v>1953</v>
      </c>
      <c r="F179" s="75" t="s">
        <v>1954</v>
      </c>
      <c r="G179" s="75">
        <v>87.8</v>
      </c>
      <c r="H179" s="75" t="s">
        <v>699</v>
      </c>
      <c r="I179" s="75">
        <v>21.3</v>
      </c>
      <c r="J179" s="75">
        <v>6.7</v>
      </c>
      <c r="K179" s="75">
        <v>12.4</v>
      </c>
      <c r="L179" s="75">
        <v>4.3</v>
      </c>
      <c r="M179" s="75">
        <v>77</v>
      </c>
      <c r="N179" s="75">
        <v>35.1</v>
      </c>
      <c r="O179" s="75">
        <v>27.2</v>
      </c>
      <c r="P179" s="75">
        <v>32.7</v>
      </c>
      <c r="Q179" s="75">
        <v>60</v>
      </c>
      <c r="R179" s="75">
        <v>30.6</v>
      </c>
      <c r="S179" s="75">
        <v>1.2</v>
      </c>
      <c r="T179" s="75" t="s">
        <v>704</v>
      </c>
      <c r="U179" s="75" t="s">
        <v>921</v>
      </c>
      <c r="V179" s="75">
        <v>2.1</v>
      </c>
      <c r="W179" s="75">
        <v>1</v>
      </c>
      <c r="X179" s="75" t="s">
        <v>840</v>
      </c>
      <c r="Y179" s="75" t="s">
        <v>1955</v>
      </c>
      <c r="Z179" s="75">
        <v>2.4</v>
      </c>
      <c r="AA179" s="75" t="s">
        <v>840</v>
      </c>
      <c r="AB179" s="75" t="s">
        <v>1956</v>
      </c>
      <c r="AC179" s="75">
        <v>39</v>
      </c>
      <c r="AD179" s="75" t="s">
        <v>25</v>
      </c>
      <c r="AE179" s="75">
        <v>1011.3</v>
      </c>
      <c r="AF179" s="75">
        <v>996.3</v>
      </c>
      <c r="AG179" s="75">
        <v>0</v>
      </c>
      <c r="AH179" s="75" t="s">
        <v>25</v>
      </c>
      <c r="AI179" s="75" t="s">
        <v>25</v>
      </c>
      <c r="AJ179" s="75">
        <v>0</v>
      </c>
      <c r="AK179" s="75" t="s">
        <v>25</v>
      </c>
      <c r="AL179" s="75"/>
      <c r="AM179" s="75">
        <v>39.5</v>
      </c>
      <c r="AN179" s="127">
        <v>-3.3</v>
      </c>
    </row>
    <row r="180" s="2" customFormat="1" customHeight="1" spans="1:40">
      <c r="A180" s="64"/>
      <c r="B180" s="53">
        <v>12</v>
      </c>
      <c r="C180" s="54" t="s">
        <v>1957</v>
      </c>
      <c r="D180" s="53" t="s">
        <v>1958</v>
      </c>
      <c r="E180" s="75" t="s">
        <v>1959</v>
      </c>
      <c r="F180" s="75" t="s">
        <v>1960</v>
      </c>
      <c r="G180" s="75">
        <v>17.3</v>
      </c>
      <c r="H180" s="75" t="s">
        <v>699</v>
      </c>
      <c r="I180" s="75">
        <v>22.2</v>
      </c>
      <c r="J180" s="75">
        <v>10.3</v>
      </c>
      <c r="K180" s="75">
        <v>14.8</v>
      </c>
      <c r="L180" s="75">
        <v>7.3</v>
      </c>
      <c r="M180" s="75">
        <v>73</v>
      </c>
      <c r="N180" s="75">
        <v>32.2</v>
      </c>
      <c r="O180" s="75">
        <v>27.8</v>
      </c>
      <c r="P180" s="75">
        <v>30.2</v>
      </c>
      <c r="Q180" s="75">
        <v>77</v>
      </c>
      <c r="R180" s="75">
        <v>29.6</v>
      </c>
      <c r="S180" s="75">
        <v>3.2</v>
      </c>
      <c r="T180" s="75" t="s">
        <v>961</v>
      </c>
      <c r="U180" s="75">
        <v>19</v>
      </c>
      <c r="V180" s="75">
        <v>4.1</v>
      </c>
      <c r="W180" s="75">
        <v>3</v>
      </c>
      <c r="X180" s="75" t="s">
        <v>1033</v>
      </c>
      <c r="Y180" s="75">
        <v>19</v>
      </c>
      <c r="Z180" s="75">
        <v>3</v>
      </c>
      <c r="AA180" s="75" t="s">
        <v>1033</v>
      </c>
      <c r="AB180" s="75">
        <v>15</v>
      </c>
      <c r="AC180" s="75">
        <v>42</v>
      </c>
      <c r="AD180" s="75" t="s">
        <v>25</v>
      </c>
      <c r="AE180" s="75">
        <v>1019.3</v>
      </c>
      <c r="AF180" s="75">
        <v>1005.3</v>
      </c>
      <c r="AG180" s="75">
        <v>0</v>
      </c>
      <c r="AH180" s="75" t="s">
        <v>25</v>
      </c>
      <c r="AI180" s="75" t="s">
        <v>25</v>
      </c>
      <c r="AJ180" s="75">
        <v>0</v>
      </c>
      <c r="AK180" s="75" t="s">
        <v>25</v>
      </c>
      <c r="AL180" s="75" t="s">
        <v>25</v>
      </c>
      <c r="AM180" s="75">
        <v>38.5</v>
      </c>
      <c r="AN180" s="127">
        <v>2.1</v>
      </c>
    </row>
    <row r="181" s="2" customFormat="1" customHeight="1" spans="1:40">
      <c r="A181" s="64"/>
      <c r="B181" s="53">
        <v>13</v>
      </c>
      <c r="C181" s="54" t="s">
        <v>1961</v>
      </c>
      <c r="D181" s="53" t="s">
        <v>1962</v>
      </c>
      <c r="E181" s="75" t="s">
        <v>1963</v>
      </c>
      <c r="F181" s="75" t="s">
        <v>1964</v>
      </c>
      <c r="G181" s="75">
        <v>40.6</v>
      </c>
      <c r="H181" s="75" t="s">
        <v>699</v>
      </c>
      <c r="I181" s="75">
        <v>21.5</v>
      </c>
      <c r="J181" s="75">
        <v>6.9</v>
      </c>
      <c r="K181" s="75">
        <v>12.7</v>
      </c>
      <c r="L181" s="75">
        <v>3.9</v>
      </c>
      <c r="M181" s="75">
        <v>70</v>
      </c>
      <c r="N181" s="75">
        <v>34.5</v>
      </c>
      <c r="O181" s="75">
        <v>27.5</v>
      </c>
      <c r="P181" s="75">
        <v>32.1</v>
      </c>
      <c r="Q181" s="75">
        <v>65</v>
      </c>
      <c r="R181" s="75">
        <v>30.4</v>
      </c>
      <c r="S181" s="75">
        <v>1.3</v>
      </c>
      <c r="T181" s="75" t="s">
        <v>756</v>
      </c>
      <c r="U181" s="75" t="s">
        <v>1965</v>
      </c>
      <c r="V181" s="75">
        <v>2.2</v>
      </c>
      <c r="W181" s="75">
        <v>1.5</v>
      </c>
      <c r="X181" s="75" t="s">
        <v>840</v>
      </c>
      <c r="Y181" s="75" t="s">
        <v>1966</v>
      </c>
      <c r="Z181" s="75">
        <v>2.4</v>
      </c>
      <c r="AA181" s="75" t="s">
        <v>840</v>
      </c>
      <c r="AB181" s="75" t="s">
        <v>1967</v>
      </c>
      <c r="AC181" s="75">
        <v>41</v>
      </c>
      <c r="AD181" s="75" t="s">
        <v>25</v>
      </c>
      <c r="AE181" s="75">
        <v>1016.3</v>
      </c>
      <c r="AF181" s="75">
        <v>1000.9</v>
      </c>
      <c r="AG181" s="75">
        <v>0</v>
      </c>
      <c r="AH181" s="75" t="s">
        <v>25</v>
      </c>
      <c r="AI181" s="75" t="s">
        <v>25</v>
      </c>
      <c r="AJ181" s="75">
        <v>0</v>
      </c>
      <c r="AK181" s="75" t="s">
        <v>25</v>
      </c>
      <c r="AL181" s="75" t="s">
        <v>25</v>
      </c>
      <c r="AM181" s="75">
        <v>39</v>
      </c>
      <c r="AN181" s="127">
        <v>-0.7</v>
      </c>
    </row>
    <row r="182" s="2" customFormat="1" customHeight="1" spans="1:40">
      <c r="A182" s="64"/>
      <c r="B182" s="53">
        <v>14</v>
      </c>
      <c r="C182" s="54" t="s">
        <v>1968</v>
      </c>
      <c r="D182" s="53" t="s">
        <v>1969</v>
      </c>
      <c r="E182" s="75" t="s">
        <v>1970</v>
      </c>
      <c r="F182" s="75" t="s">
        <v>1971</v>
      </c>
      <c r="G182" s="75">
        <v>98.3</v>
      </c>
      <c r="H182" s="75" t="s">
        <v>699</v>
      </c>
      <c r="I182" s="75">
        <v>19.6</v>
      </c>
      <c r="J182" s="75">
        <v>4</v>
      </c>
      <c r="K182" s="75">
        <v>9.1</v>
      </c>
      <c r="L182" s="75">
        <v>1.8</v>
      </c>
      <c r="M182" s="75">
        <v>77</v>
      </c>
      <c r="N182" s="75">
        <v>35.1</v>
      </c>
      <c r="O182" s="75">
        <v>27.4</v>
      </c>
      <c r="P182" s="75">
        <v>32.7</v>
      </c>
      <c r="Q182" s="75">
        <v>61</v>
      </c>
      <c r="R182" s="75">
        <v>30.6</v>
      </c>
      <c r="S182" s="75">
        <v>1.2</v>
      </c>
      <c r="T182" s="75" t="s">
        <v>756</v>
      </c>
      <c r="U182" s="75" t="s">
        <v>1972</v>
      </c>
      <c r="V182" s="75">
        <v>2.5</v>
      </c>
      <c r="W182" s="75">
        <v>1.3</v>
      </c>
      <c r="X182" s="75" t="s">
        <v>840</v>
      </c>
      <c r="Y182" s="75" t="s">
        <v>1973</v>
      </c>
      <c r="Z182" s="75">
        <v>2.3</v>
      </c>
      <c r="AA182" s="75" t="s">
        <v>840</v>
      </c>
      <c r="AB182" s="75" t="s">
        <v>1974</v>
      </c>
      <c r="AC182" s="75">
        <v>25</v>
      </c>
      <c r="AD182" s="75" t="s">
        <v>25</v>
      </c>
      <c r="AE182" s="75">
        <v>1011.1</v>
      </c>
      <c r="AF182" s="75">
        <v>993.8</v>
      </c>
      <c r="AG182" s="75">
        <v>0</v>
      </c>
      <c r="AH182" s="75" t="s">
        <v>25</v>
      </c>
      <c r="AI182" s="75" t="s">
        <v>25</v>
      </c>
      <c r="AJ182" s="75">
        <v>0</v>
      </c>
      <c r="AK182" s="75" t="s">
        <v>25</v>
      </c>
      <c r="AL182" s="75" t="s">
        <v>25</v>
      </c>
      <c r="AM182" s="75">
        <v>39.6</v>
      </c>
      <c r="AN182" s="127">
        <v>-3.4</v>
      </c>
    </row>
    <row r="183" s="16" customFormat="1" customHeight="1" spans="1:40">
      <c r="A183" s="64"/>
      <c r="B183" s="87">
        <v>15</v>
      </c>
      <c r="C183" s="88" t="s">
        <v>1975</v>
      </c>
      <c r="D183" s="87" t="s">
        <v>1976</v>
      </c>
      <c r="E183" s="87" t="s">
        <v>1944</v>
      </c>
      <c r="F183" s="87" t="s">
        <v>1977</v>
      </c>
      <c r="G183" s="87">
        <v>12.9</v>
      </c>
      <c r="H183" s="87" t="s">
        <v>699</v>
      </c>
      <c r="I183" s="87">
        <v>21.9</v>
      </c>
      <c r="J183" s="87">
        <v>10.3</v>
      </c>
      <c r="K183" s="87">
        <v>14.5</v>
      </c>
      <c r="L183" s="87">
        <v>8</v>
      </c>
      <c r="M183" s="87">
        <v>74</v>
      </c>
      <c r="N183" s="87">
        <v>32.8</v>
      </c>
      <c r="O183" s="87">
        <v>27.6</v>
      </c>
      <c r="P183" s="87">
        <v>30.7</v>
      </c>
      <c r="Q183" s="87">
        <v>74</v>
      </c>
      <c r="R183" s="87">
        <v>29.6</v>
      </c>
      <c r="S183" s="87">
        <v>2.3</v>
      </c>
      <c r="T183" s="87" t="s">
        <v>756</v>
      </c>
      <c r="U183" s="87" t="s">
        <v>1978</v>
      </c>
      <c r="V183" s="87">
        <v>3.4</v>
      </c>
      <c r="W183" s="87">
        <v>2.9</v>
      </c>
      <c r="X183" s="87" t="s">
        <v>1033</v>
      </c>
      <c r="Y183" s="87">
        <v>28</v>
      </c>
      <c r="Z183" s="87">
        <v>3.4</v>
      </c>
      <c r="AA183" s="87" t="s">
        <v>1033</v>
      </c>
      <c r="AB183" s="87">
        <v>20</v>
      </c>
      <c r="AC183" s="87">
        <v>43</v>
      </c>
      <c r="AD183" s="87" t="s">
        <v>25</v>
      </c>
      <c r="AE183" s="87">
        <v>1018.7</v>
      </c>
      <c r="AF183" s="87">
        <v>1004.6</v>
      </c>
      <c r="AG183" s="87">
        <v>0</v>
      </c>
      <c r="AH183" s="87" t="s">
        <v>25</v>
      </c>
      <c r="AI183" s="87" t="s">
        <v>25</v>
      </c>
      <c r="AJ183" s="87">
        <v>0</v>
      </c>
      <c r="AK183" s="87" t="s">
        <v>25</v>
      </c>
      <c r="AL183" s="87" t="s">
        <v>25</v>
      </c>
      <c r="AM183" s="87">
        <v>38.4</v>
      </c>
      <c r="AN183" s="131">
        <v>1.5</v>
      </c>
    </row>
    <row r="184" s="14" customFormat="1" customHeight="1" spans="1:40">
      <c r="A184" s="168" t="s">
        <v>1979</v>
      </c>
      <c r="B184" s="79">
        <v>1</v>
      </c>
      <c r="C184" s="79" t="s">
        <v>1980</v>
      </c>
      <c r="D184" s="78" t="s">
        <v>1981</v>
      </c>
      <c r="E184" s="78" t="s">
        <v>1982</v>
      </c>
      <c r="F184" s="78" t="s">
        <v>1983</v>
      </c>
      <c r="G184" s="78">
        <v>73.1</v>
      </c>
      <c r="H184" s="78" t="s">
        <v>699</v>
      </c>
      <c r="I184" s="78">
        <v>21.8</v>
      </c>
      <c r="J184" s="78">
        <v>7.6</v>
      </c>
      <c r="K184" s="78">
        <v>12.9</v>
      </c>
      <c r="L184" s="78">
        <v>5.7</v>
      </c>
      <c r="M184" s="78">
        <v>78</v>
      </c>
      <c r="N184" s="78">
        <v>34.5</v>
      </c>
      <c r="O184" s="78">
        <v>27.9</v>
      </c>
      <c r="P184" s="78">
        <v>31.8</v>
      </c>
      <c r="Q184" s="78">
        <v>68</v>
      </c>
      <c r="R184" s="78">
        <v>30.7</v>
      </c>
      <c r="S184" s="78">
        <v>1.5</v>
      </c>
      <c r="T184" s="78" t="s">
        <v>1345</v>
      </c>
      <c r="U184" s="78" t="s">
        <v>1481</v>
      </c>
      <c r="V184" s="78">
        <v>2.6</v>
      </c>
      <c r="W184" s="78">
        <v>1.2</v>
      </c>
      <c r="X184" s="78" t="s">
        <v>1382</v>
      </c>
      <c r="Y184" s="78" t="s">
        <v>1984</v>
      </c>
      <c r="Z184" s="78">
        <v>1.9</v>
      </c>
      <c r="AA184" s="78" t="s">
        <v>1382</v>
      </c>
      <c r="AB184" s="78" t="s">
        <v>1985</v>
      </c>
      <c r="AC184" s="78">
        <v>25</v>
      </c>
      <c r="AD184" s="78" t="s">
        <v>25</v>
      </c>
      <c r="AE184" s="78">
        <v>1011</v>
      </c>
      <c r="AF184" s="78">
        <v>995.5</v>
      </c>
      <c r="AG184" s="78">
        <v>0</v>
      </c>
      <c r="AH184" s="78" t="s">
        <v>25</v>
      </c>
      <c r="AI184" s="78" t="s">
        <v>25</v>
      </c>
      <c r="AJ184" s="78">
        <v>0</v>
      </c>
      <c r="AK184" s="78" t="s">
        <v>25</v>
      </c>
      <c r="AL184" s="78" t="s">
        <v>25</v>
      </c>
      <c r="AM184" s="78">
        <v>39</v>
      </c>
      <c r="AN184" s="129">
        <v>1.9</v>
      </c>
    </row>
    <row r="185" s="2" customFormat="1" customHeight="1" spans="1:40">
      <c r="A185" s="169"/>
      <c r="B185" s="54">
        <v>2</v>
      </c>
      <c r="C185" s="54" t="s">
        <v>1986</v>
      </c>
      <c r="D185" s="53" t="s">
        <v>1987</v>
      </c>
      <c r="E185" s="75" t="s">
        <v>1988</v>
      </c>
      <c r="F185" s="75" t="s">
        <v>1989</v>
      </c>
      <c r="G185" s="75">
        <v>96.8</v>
      </c>
      <c r="H185" s="75" t="s">
        <v>699</v>
      </c>
      <c r="I185" s="75">
        <v>20.7</v>
      </c>
      <c r="J185" s="75">
        <v>5.1</v>
      </c>
      <c r="K185" s="75">
        <v>10.4</v>
      </c>
      <c r="L185" s="75">
        <v>3</v>
      </c>
      <c r="M185" s="75">
        <v>75</v>
      </c>
      <c r="N185" s="75">
        <v>34.8</v>
      </c>
      <c r="O185" s="75">
        <v>27.5</v>
      </c>
      <c r="P185" s="75">
        <v>32.4</v>
      </c>
      <c r="Q185" s="75">
        <v>65</v>
      </c>
      <c r="R185" s="75">
        <v>31.4</v>
      </c>
      <c r="S185" s="75">
        <v>1.6</v>
      </c>
      <c r="T185" s="75" t="s">
        <v>756</v>
      </c>
      <c r="U185" s="75" t="s">
        <v>1990</v>
      </c>
      <c r="V185" s="75">
        <v>2.8</v>
      </c>
      <c r="W185" s="75">
        <v>1.5</v>
      </c>
      <c r="X185" s="75" t="s">
        <v>1066</v>
      </c>
      <c r="Y185" s="75" t="s">
        <v>1991</v>
      </c>
      <c r="Z185" s="75">
        <v>2.7</v>
      </c>
      <c r="AA185" s="75" t="s">
        <v>702</v>
      </c>
      <c r="AB185" s="75" t="s">
        <v>1992</v>
      </c>
      <c r="AC185" s="75">
        <v>24</v>
      </c>
      <c r="AD185" s="75" t="s">
        <v>25</v>
      </c>
      <c r="AE185" s="75">
        <v>1009.9</v>
      </c>
      <c r="AF185" s="75">
        <v>993.2</v>
      </c>
      <c r="AG185" s="75">
        <v>0</v>
      </c>
      <c r="AH185" s="75" t="s">
        <v>25</v>
      </c>
      <c r="AI185" s="75" t="s">
        <v>25</v>
      </c>
      <c r="AJ185" s="75">
        <v>0</v>
      </c>
      <c r="AK185" s="75" t="s">
        <v>25</v>
      </c>
      <c r="AL185" s="75" t="s">
        <v>25</v>
      </c>
      <c r="AM185" s="75">
        <v>39.1</v>
      </c>
      <c r="AN185" s="127">
        <v>-1.3</v>
      </c>
    </row>
    <row r="186" s="2" customFormat="1" customHeight="1" spans="1:40">
      <c r="A186" s="169"/>
      <c r="B186" s="170">
        <v>3</v>
      </c>
      <c r="C186" s="54" t="s">
        <v>1993</v>
      </c>
      <c r="D186" s="53" t="s">
        <v>1994</v>
      </c>
      <c r="E186" s="75" t="s">
        <v>1995</v>
      </c>
      <c r="F186" s="75" t="s">
        <v>1996</v>
      </c>
      <c r="G186" s="75">
        <v>464.4</v>
      </c>
      <c r="H186" s="75" t="s">
        <v>699</v>
      </c>
      <c r="I186" s="75">
        <v>18.9</v>
      </c>
      <c r="J186" s="75">
        <v>3</v>
      </c>
      <c r="K186" s="75">
        <v>7.9</v>
      </c>
      <c r="L186" s="75">
        <v>1.1</v>
      </c>
      <c r="M186" s="75">
        <v>74</v>
      </c>
      <c r="N186" s="75">
        <v>34.2</v>
      </c>
      <c r="O186" s="75">
        <v>27.3</v>
      </c>
      <c r="P186" s="75">
        <v>31.7</v>
      </c>
      <c r="Q186" s="75">
        <v>65</v>
      </c>
      <c r="R186" s="75">
        <v>30.4</v>
      </c>
      <c r="S186" s="75">
        <v>1.6</v>
      </c>
      <c r="T186" s="75" t="s">
        <v>1506</v>
      </c>
      <c r="U186" s="75" t="s">
        <v>1997</v>
      </c>
      <c r="V186" s="75">
        <v>2.6</v>
      </c>
      <c r="W186" s="75">
        <v>3.2</v>
      </c>
      <c r="X186" s="75" t="s">
        <v>914</v>
      </c>
      <c r="Y186" s="75">
        <v>48</v>
      </c>
      <c r="Z186" s="75">
        <v>4.4</v>
      </c>
      <c r="AA186" s="75" t="s">
        <v>914</v>
      </c>
      <c r="AB186" s="75">
        <v>35</v>
      </c>
      <c r="AC186" s="75">
        <v>24</v>
      </c>
      <c r="AD186" s="75" t="s">
        <v>25</v>
      </c>
      <c r="AE186" s="75">
        <v>1003</v>
      </c>
      <c r="AF186" s="75">
        <v>986.1</v>
      </c>
      <c r="AG186" s="75">
        <v>0</v>
      </c>
      <c r="AH186" s="75" t="s">
        <v>25</v>
      </c>
      <c r="AI186" s="75" t="s">
        <v>25</v>
      </c>
      <c r="AJ186" s="75">
        <v>28</v>
      </c>
      <c r="AK186" s="75" t="s">
        <v>1998</v>
      </c>
      <c r="AL186" s="75">
        <v>7.5</v>
      </c>
      <c r="AM186" s="75">
        <v>38.5</v>
      </c>
      <c r="AN186" s="127">
        <v>-3.6</v>
      </c>
    </row>
    <row r="187" s="2" customFormat="1" customHeight="1" spans="1:40">
      <c r="A187" s="169"/>
      <c r="B187" s="53">
        <v>4</v>
      </c>
      <c r="C187" s="54" t="s">
        <v>1999</v>
      </c>
      <c r="D187" s="53" t="s">
        <v>2000</v>
      </c>
      <c r="E187" s="75" t="s">
        <v>2001</v>
      </c>
      <c r="F187" s="75" t="s">
        <v>1770</v>
      </c>
      <c r="G187" s="75">
        <v>114.8</v>
      </c>
      <c r="H187" s="75" t="s">
        <v>699</v>
      </c>
      <c r="I187" s="75">
        <v>21.1</v>
      </c>
      <c r="J187" s="75">
        <v>6</v>
      </c>
      <c r="K187" s="75">
        <v>11.9</v>
      </c>
      <c r="L187" s="75">
        <v>3.6</v>
      </c>
      <c r="M187" s="75">
        <v>76</v>
      </c>
      <c r="N187" s="75">
        <v>34.8</v>
      </c>
      <c r="O187" s="75">
        <v>27.9</v>
      </c>
      <c r="P187" s="75">
        <v>32.5</v>
      </c>
      <c r="Q187" s="75">
        <v>65</v>
      </c>
      <c r="R187" s="75">
        <v>30.5</v>
      </c>
      <c r="S187" s="75">
        <v>1.2</v>
      </c>
      <c r="T187" s="75" t="s">
        <v>1287</v>
      </c>
      <c r="U187" s="75" t="s">
        <v>2002</v>
      </c>
      <c r="V187" s="75">
        <v>1.5</v>
      </c>
      <c r="W187" s="75">
        <v>1.4</v>
      </c>
      <c r="X187" s="75" t="s">
        <v>1506</v>
      </c>
      <c r="Y187" s="75" t="s">
        <v>2003</v>
      </c>
      <c r="Z187" s="75">
        <v>2.1</v>
      </c>
      <c r="AA187" s="75" t="s">
        <v>1047</v>
      </c>
      <c r="AB187" s="75" t="s">
        <v>2004</v>
      </c>
      <c r="AC187" s="75">
        <v>31</v>
      </c>
      <c r="AD187" s="75" t="s">
        <v>25</v>
      </c>
      <c r="AE187" s="75">
        <v>1006.9</v>
      </c>
      <c r="AF187" s="75">
        <v>991.6</v>
      </c>
      <c r="AG187" s="75">
        <v>0</v>
      </c>
      <c r="AH187" s="75" t="s">
        <v>25</v>
      </c>
      <c r="AI187" s="75" t="s">
        <v>25</v>
      </c>
      <c r="AJ187" s="75">
        <v>0</v>
      </c>
      <c r="AK187" s="75" t="s">
        <v>25</v>
      </c>
      <c r="AL187" s="75" t="s">
        <v>25</v>
      </c>
      <c r="AM187" s="75">
        <v>39.7</v>
      </c>
      <c r="AN187" s="127">
        <v>-1.5</v>
      </c>
    </row>
    <row r="188" s="13" customFormat="1" customHeight="1" spans="1:40">
      <c r="A188" s="94"/>
      <c r="B188" s="171">
        <v>5</v>
      </c>
      <c r="C188" s="54" t="s">
        <v>2005</v>
      </c>
      <c r="D188" s="53" t="s">
        <v>2006</v>
      </c>
      <c r="E188" s="76" t="s">
        <v>2007</v>
      </c>
      <c r="F188" s="76" t="s">
        <v>2008</v>
      </c>
      <c r="G188" s="76">
        <v>12.8</v>
      </c>
      <c r="H188" s="76" t="s">
        <v>699</v>
      </c>
      <c r="I188" s="76">
        <v>22.8</v>
      </c>
      <c r="J188" s="76">
        <v>8.2</v>
      </c>
      <c r="K188" s="76">
        <v>14.5</v>
      </c>
      <c r="L188" s="76">
        <v>6.2</v>
      </c>
      <c r="M188" s="76">
        <v>79</v>
      </c>
      <c r="N188" s="76">
        <v>33.1</v>
      </c>
      <c r="O188" s="76">
        <v>28.2</v>
      </c>
      <c r="P188" s="76">
        <v>30.9</v>
      </c>
      <c r="Q188" s="76">
        <v>74</v>
      </c>
      <c r="R188" s="76">
        <v>30.6</v>
      </c>
      <c r="S188" s="76">
        <v>3</v>
      </c>
      <c r="T188" s="76" t="s">
        <v>948</v>
      </c>
      <c r="U188" s="76">
        <v>14</v>
      </c>
      <c r="V188" s="76">
        <v>3.1</v>
      </c>
      <c r="W188" s="76">
        <v>3.8</v>
      </c>
      <c r="X188" s="76" t="s">
        <v>1021</v>
      </c>
      <c r="Y188" s="76">
        <v>37</v>
      </c>
      <c r="Z188" s="76">
        <v>5</v>
      </c>
      <c r="AA188" s="76" t="s">
        <v>1021</v>
      </c>
      <c r="AB188" s="76">
        <v>21</v>
      </c>
      <c r="AC188" s="76">
        <v>34</v>
      </c>
      <c r="AD188" s="76" t="s">
        <v>25</v>
      </c>
      <c r="AE188" s="76">
        <v>1017.3</v>
      </c>
      <c r="AF188" s="76">
        <v>1002.5</v>
      </c>
      <c r="AG188" s="76">
        <v>0</v>
      </c>
      <c r="AH188" s="76" t="s">
        <v>25</v>
      </c>
      <c r="AI188" s="76" t="s">
        <v>25</v>
      </c>
      <c r="AJ188" s="76">
        <v>0</v>
      </c>
      <c r="AK188" s="76" t="s">
        <v>25</v>
      </c>
      <c r="AL188" s="76" t="s">
        <v>25</v>
      </c>
      <c r="AM188" s="76">
        <v>37.1</v>
      </c>
      <c r="AN188" s="128">
        <v>2</v>
      </c>
    </row>
    <row r="189" s="2" customFormat="1" customHeight="1" spans="1:40">
      <c r="A189" s="94"/>
      <c r="B189" s="54">
        <v>6</v>
      </c>
      <c r="C189" s="54" t="s">
        <v>2009</v>
      </c>
      <c r="D189" s="53" t="s">
        <v>2010</v>
      </c>
      <c r="E189" s="75" t="s">
        <v>2011</v>
      </c>
      <c r="F189" s="75" t="s">
        <v>2012</v>
      </c>
      <c r="G189" s="75">
        <v>173.5</v>
      </c>
      <c r="H189" s="75" t="s">
        <v>699</v>
      </c>
      <c r="I189" s="75">
        <v>22</v>
      </c>
      <c r="J189" s="75">
        <v>8.8</v>
      </c>
      <c r="K189" s="75">
        <v>13.4</v>
      </c>
      <c r="L189" s="75">
        <v>7.1</v>
      </c>
      <c r="M189" s="75">
        <v>76</v>
      </c>
      <c r="N189" s="75">
        <v>36.1</v>
      </c>
      <c r="O189" s="75">
        <v>27.9</v>
      </c>
      <c r="P189" s="75">
        <v>32.7</v>
      </c>
      <c r="Q189" s="75">
        <v>65</v>
      </c>
      <c r="R189" s="75">
        <v>31.3</v>
      </c>
      <c r="S189" s="75">
        <v>1.3</v>
      </c>
      <c r="T189" s="75" t="s">
        <v>863</v>
      </c>
      <c r="U189" s="75" t="s">
        <v>921</v>
      </c>
      <c r="V189" s="75">
        <v>2.5</v>
      </c>
      <c r="W189" s="75">
        <v>1.2</v>
      </c>
      <c r="X189" s="75" t="s">
        <v>734</v>
      </c>
      <c r="Y189" s="75" t="s">
        <v>2013</v>
      </c>
      <c r="Z189" s="75">
        <v>2.2</v>
      </c>
      <c r="AA189" s="75" t="s">
        <v>863</v>
      </c>
      <c r="AB189" s="75" t="s">
        <v>2014</v>
      </c>
      <c r="AC189" s="75">
        <v>29</v>
      </c>
      <c r="AD189" s="75" t="s">
        <v>25</v>
      </c>
      <c r="AE189" s="75">
        <v>998.8</v>
      </c>
      <c r="AF189" s="75">
        <v>983.6</v>
      </c>
      <c r="AG189" s="75">
        <v>0</v>
      </c>
      <c r="AH189" s="75" t="s">
        <v>25</v>
      </c>
      <c r="AI189" s="75" t="s">
        <v>25</v>
      </c>
      <c r="AJ189" s="75">
        <v>0</v>
      </c>
      <c r="AK189" s="75" t="s">
        <v>25</v>
      </c>
      <c r="AL189" s="75" t="s">
        <v>25</v>
      </c>
      <c r="AM189" s="75">
        <v>42.2</v>
      </c>
      <c r="AN189" s="127">
        <v>0.1</v>
      </c>
    </row>
    <row r="190" s="2" customFormat="1" customHeight="1" spans="1:40">
      <c r="A190" s="94"/>
      <c r="B190" s="170">
        <v>7</v>
      </c>
      <c r="C190" s="54" t="s">
        <v>2015</v>
      </c>
      <c r="D190" s="53" t="s">
        <v>2016</v>
      </c>
      <c r="E190" s="75" t="s">
        <v>2017</v>
      </c>
      <c r="F190" s="75" t="s">
        <v>2018</v>
      </c>
      <c r="G190" s="75">
        <v>4.5</v>
      </c>
      <c r="H190" s="75" t="s">
        <v>699</v>
      </c>
      <c r="I190" s="75">
        <v>22.2</v>
      </c>
      <c r="J190" s="75">
        <v>7.9</v>
      </c>
      <c r="K190" s="75">
        <v>13.6</v>
      </c>
      <c r="L190" s="75">
        <v>5.8</v>
      </c>
      <c r="M190" s="75">
        <v>77</v>
      </c>
      <c r="N190" s="75">
        <v>33.6</v>
      </c>
      <c r="O190" s="75">
        <v>28.3</v>
      </c>
      <c r="P190" s="75">
        <v>31.1</v>
      </c>
      <c r="Q190" s="75">
        <v>75</v>
      </c>
      <c r="R190" s="75">
        <v>30.3</v>
      </c>
      <c r="S190" s="75">
        <v>2.4</v>
      </c>
      <c r="T190" s="75" t="s">
        <v>948</v>
      </c>
      <c r="U190" s="75">
        <v>20</v>
      </c>
      <c r="V190" s="75">
        <v>3.1</v>
      </c>
      <c r="W190" s="75">
        <v>2.7</v>
      </c>
      <c r="X190" s="75" t="s">
        <v>1021</v>
      </c>
      <c r="Y190" s="75">
        <v>33</v>
      </c>
      <c r="Z190" s="75">
        <v>3.5</v>
      </c>
      <c r="AA190" s="75" t="s">
        <v>1021</v>
      </c>
      <c r="AB190" s="75">
        <v>20</v>
      </c>
      <c r="AC190" s="75">
        <v>27</v>
      </c>
      <c r="AD190" s="75" t="s">
        <v>25</v>
      </c>
      <c r="AE190" s="75">
        <v>1019</v>
      </c>
      <c r="AF190" s="75">
        <v>1003.5</v>
      </c>
      <c r="AG190" s="75">
        <v>0</v>
      </c>
      <c r="AH190" s="75" t="s">
        <v>25</v>
      </c>
      <c r="AI190" s="75" t="s">
        <v>25</v>
      </c>
      <c r="AJ190" s="75">
        <v>0</v>
      </c>
      <c r="AK190" s="75" t="s">
        <v>25</v>
      </c>
      <c r="AL190" s="75" t="s">
        <v>25</v>
      </c>
      <c r="AM190" s="75">
        <v>37.5</v>
      </c>
      <c r="AN190" s="127">
        <v>2</v>
      </c>
    </row>
    <row r="191" s="2" customFormat="1" customHeight="1" spans="1:40">
      <c r="A191" s="94"/>
      <c r="B191" s="53">
        <v>8</v>
      </c>
      <c r="C191" s="54" t="s">
        <v>2019</v>
      </c>
      <c r="D191" s="53" t="s">
        <v>2020</v>
      </c>
      <c r="E191" s="75" t="s">
        <v>2021</v>
      </c>
      <c r="F191" s="75" t="s">
        <v>1870</v>
      </c>
      <c r="G191" s="75">
        <v>81.8</v>
      </c>
      <c r="H191" s="75" t="s">
        <v>699</v>
      </c>
      <c r="I191" s="75">
        <v>21.8</v>
      </c>
      <c r="J191" s="75">
        <v>7.1</v>
      </c>
      <c r="K191" s="75">
        <v>13.1</v>
      </c>
      <c r="L191" s="75">
        <v>5.1</v>
      </c>
      <c r="M191" s="75">
        <v>79</v>
      </c>
      <c r="N191" s="75">
        <v>34</v>
      </c>
      <c r="O191" s="75">
        <v>27.8</v>
      </c>
      <c r="P191" s="75">
        <v>31.7</v>
      </c>
      <c r="Q191" s="75">
        <v>68</v>
      </c>
      <c r="R191" s="75">
        <v>30.3</v>
      </c>
      <c r="S191" s="75">
        <v>1.4</v>
      </c>
      <c r="T191" s="75" t="s">
        <v>863</v>
      </c>
      <c r="U191" s="75" t="s">
        <v>1682</v>
      </c>
      <c r="V191" s="75">
        <v>1.7</v>
      </c>
      <c r="W191" s="75">
        <v>1.7</v>
      </c>
      <c r="X191" s="75" t="s">
        <v>702</v>
      </c>
      <c r="Y191" s="75" t="s">
        <v>2022</v>
      </c>
      <c r="Z191" s="75">
        <v>3.2</v>
      </c>
      <c r="AA191" s="75" t="s">
        <v>702</v>
      </c>
      <c r="AB191" s="75" t="s">
        <v>2023</v>
      </c>
      <c r="AC191" s="75">
        <v>29</v>
      </c>
      <c r="AD191" s="75" t="s">
        <v>25</v>
      </c>
      <c r="AE191" s="75">
        <v>1009.9</v>
      </c>
      <c r="AF191" s="75">
        <v>995</v>
      </c>
      <c r="AG191" s="75">
        <v>0</v>
      </c>
      <c r="AH191" s="75" t="s">
        <v>25</v>
      </c>
      <c r="AI191" s="75" t="s">
        <v>25</v>
      </c>
      <c r="AJ191" s="75">
        <v>0</v>
      </c>
      <c r="AK191" s="75" t="s">
        <v>25</v>
      </c>
      <c r="AL191" s="75" t="s">
        <v>25</v>
      </c>
      <c r="AM191" s="75">
        <v>38.4</v>
      </c>
      <c r="AN191" s="127">
        <v>0.8</v>
      </c>
    </row>
    <row r="192" s="2" customFormat="1" customHeight="1" spans="1:40">
      <c r="A192" s="94"/>
      <c r="B192" s="53">
        <v>9</v>
      </c>
      <c r="C192" s="54" t="s">
        <v>2024</v>
      </c>
      <c r="D192" s="53" t="s">
        <v>2025</v>
      </c>
      <c r="E192" s="75" t="s">
        <v>2026</v>
      </c>
      <c r="F192" s="75" t="s">
        <v>2027</v>
      </c>
      <c r="G192" s="75">
        <v>22.1</v>
      </c>
      <c r="H192" s="75" t="s">
        <v>699</v>
      </c>
      <c r="I192" s="75">
        <v>22.6</v>
      </c>
      <c r="J192" s="75">
        <v>10.5</v>
      </c>
      <c r="K192" s="75">
        <v>15.1</v>
      </c>
      <c r="L192" s="75">
        <v>8.6</v>
      </c>
      <c r="M192" s="75">
        <v>81</v>
      </c>
      <c r="N192" s="75">
        <v>33.5</v>
      </c>
      <c r="O192" s="75">
        <v>28.5</v>
      </c>
      <c r="P192" s="75">
        <v>30.9</v>
      </c>
      <c r="Q192" s="75">
        <v>77</v>
      </c>
      <c r="R192" s="75">
        <v>29.9</v>
      </c>
      <c r="S192" s="75">
        <v>2.1</v>
      </c>
      <c r="T192" s="75" t="s">
        <v>782</v>
      </c>
      <c r="U192" s="75" t="s">
        <v>2028</v>
      </c>
      <c r="V192" s="75">
        <v>3.3</v>
      </c>
      <c r="W192" s="75">
        <v>1.7</v>
      </c>
      <c r="X192" s="75" t="s">
        <v>850</v>
      </c>
      <c r="Y192" s="75" t="s">
        <v>2029</v>
      </c>
      <c r="Z192" s="75">
        <v>2</v>
      </c>
      <c r="AA192" s="75" t="s">
        <v>850</v>
      </c>
      <c r="AB192" s="75" t="s">
        <v>977</v>
      </c>
      <c r="AC192" s="75">
        <v>24</v>
      </c>
      <c r="AD192" s="75" t="s">
        <v>25</v>
      </c>
      <c r="AE192" s="75">
        <v>1016.2</v>
      </c>
      <c r="AF192" s="75">
        <v>1001.4</v>
      </c>
      <c r="AG192" s="75">
        <v>0</v>
      </c>
      <c r="AH192" s="75" t="s">
        <v>25</v>
      </c>
      <c r="AI192" s="75" t="s">
        <v>25</v>
      </c>
      <c r="AJ192" s="75">
        <v>0</v>
      </c>
      <c r="AK192" s="75" t="s">
        <v>25</v>
      </c>
      <c r="AL192" s="75" t="s">
        <v>25</v>
      </c>
      <c r="AM192" s="75">
        <v>38.1</v>
      </c>
      <c r="AN192" s="127">
        <v>3.3</v>
      </c>
    </row>
    <row r="193" s="2" customFormat="1" customHeight="1" spans="1:40">
      <c r="A193" s="94"/>
      <c r="B193" s="53">
        <v>10</v>
      </c>
      <c r="C193" s="54" t="s">
        <v>2030</v>
      </c>
      <c r="D193" s="53" t="s">
        <v>2031</v>
      </c>
      <c r="E193" s="75" t="s">
        <v>2032</v>
      </c>
      <c r="F193" s="75" t="s">
        <v>2033</v>
      </c>
      <c r="G193" s="75">
        <v>211</v>
      </c>
      <c r="H193" s="75" t="s">
        <v>699</v>
      </c>
      <c r="I193" s="75">
        <v>20.5</v>
      </c>
      <c r="J193" s="75">
        <v>6.3</v>
      </c>
      <c r="K193" s="75">
        <v>10.9</v>
      </c>
      <c r="L193" s="75">
        <v>4.3</v>
      </c>
      <c r="M193" s="75">
        <v>75</v>
      </c>
      <c r="N193" s="75">
        <v>34.6</v>
      </c>
      <c r="O193" s="75">
        <v>27.1</v>
      </c>
      <c r="P193" s="75">
        <v>31.7</v>
      </c>
      <c r="Q193" s="75">
        <v>66</v>
      </c>
      <c r="R193" s="75">
        <v>30.7</v>
      </c>
      <c r="S193" s="75">
        <v>1.2</v>
      </c>
      <c r="T193" s="75" t="s">
        <v>742</v>
      </c>
      <c r="U193" s="75" t="s">
        <v>2034</v>
      </c>
      <c r="V193" s="75">
        <v>2</v>
      </c>
      <c r="W193" s="75">
        <v>1.1</v>
      </c>
      <c r="X193" s="75" t="s">
        <v>742</v>
      </c>
      <c r="Y193" s="75" t="s">
        <v>2035</v>
      </c>
      <c r="Z193" s="75">
        <v>1.9</v>
      </c>
      <c r="AA193" s="75" t="s">
        <v>742</v>
      </c>
      <c r="AB193" s="75" t="s">
        <v>2036</v>
      </c>
      <c r="AC193" s="75">
        <v>21</v>
      </c>
      <c r="AD193" s="75" t="s">
        <v>25</v>
      </c>
      <c r="AE193" s="75">
        <v>995.9</v>
      </c>
      <c r="AF193" s="75">
        <v>980.1</v>
      </c>
      <c r="AG193" s="75">
        <v>0</v>
      </c>
      <c r="AH193" s="75" t="s">
        <v>25</v>
      </c>
      <c r="AI193" s="75" t="s">
        <v>25</v>
      </c>
      <c r="AJ193" s="75">
        <v>0</v>
      </c>
      <c r="AK193" s="75" t="s">
        <v>25</v>
      </c>
      <c r="AL193" s="75" t="s">
        <v>25</v>
      </c>
      <c r="AM193" s="75">
        <v>39.4</v>
      </c>
      <c r="AN193" s="127">
        <v>0</v>
      </c>
    </row>
    <row r="194" s="2" customFormat="1" customHeight="1" spans="1:40">
      <c r="A194" s="94"/>
      <c r="B194" s="173">
        <v>11</v>
      </c>
      <c r="C194" s="54" t="s">
        <v>2037</v>
      </c>
      <c r="D194" s="53" t="s">
        <v>2038</v>
      </c>
      <c r="E194" s="75" t="s">
        <v>2039</v>
      </c>
      <c r="F194" s="75" t="s">
        <v>2040</v>
      </c>
      <c r="G194" s="75">
        <v>84.9</v>
      </c>
      <c r="H194" s="75" t="s">
        <v>699</v>
      </c>
      <c r="I194" s="75">
        <v>20.8</v>
      </c>
      <c r="J194" s="75">
        <v>5.5</v>
      </c>
      <c r="K194" s="75">
        <v>10.8</v>
      </c>
      <c r="L194" s="75">
        <v>3.6</v>
      </c>
      <c r="M194" s="75">
        <v>75</v>
      </c>
      <c r="N194" s="75">
        <v>34.6</v>
      </c>
      <c r="O194" s="75">
        <v>27.7</v>
      </c>
      <c r="P194" s="75">
        <v>32.2</v>
      </c>
      <c r="Q194" s="75">
        <v>66</v>
      </c>
      <c r="R194" s="75">
        <v>30.8</v>
      </c>
      <c r="S194" s="75">
        <v>1.8</v>
      </c>
      <c r="T194" s="75" t="s">
        <v>782</v>
      </c>
      <c r="U194" s="75" t="s">
        <v>976</v>
      </c>
      <c r="V194" s="75">
        <v>2.8</v>
      </c>
      <c r="W194" s="75">
        <v>2.4</v>
      </c>
      <c r="X194" s="75" t="s">
        <v>914</v>
      </c>
      <c r="Y194" s="75">
        <v>25</v>
      </c>
      <c r="Z194" s="75">
        <v>3.3</v>
      </c>
      <c r="AA194" s="75" t="s">
        <v>814</v>
      </c>
      <c r="AB194" s="75" t="s">
        <v>1566</v>
      </c>
      <c r="AC194" s="75">
        <v>25</v>
      </c>
      <c r="AD194" s="75" t="s">
        <v>25</v>
      </c>
      <c r="AE194" s="75">
        <v>1010.8</v>
      </c>
      <c r="AF194" s="75">
        <v>994.4</v>
      </c>
      <c r="AG194" s="75">
        <v>0</v>
      </c>
      <c r="AH194" s="75" t="s">
        <v>25</v>
      </c>
      <c r="AI194" s="75" t="s">
        <v>25</v>
      </c>
      <c r="AJ194" s="75">
        <v>0</v>
      </c>
      <c r="AK194" s="75" t="s">
        <v>25</v>
      </c>
      <c r="AL194" s="75" t="s">
        <v>25</v>
      </c>
      <c r="AM194" s="75">
        <v>39.6</v>
      </c>
      <c r="AN194" s="127">
        <v>-1.6</v>
      </c>
    </row>
    <row r="195" s="2" customFormat="1" customHeight="1" spans="1:40">
      <c r="A195" s="94"/>
      <c r="B195" s="54">
        <v>12</v>
      </c>
      <c r="C195" s="54" t="s">
        <v>2041</v>
      </c>
      <c r="D195" s="53" t="s">
        <v>2042</v>
      </c>
      <c r="E195" s="75" t="s">
        <v>2043</v>
      </c>
      <c r="F195" s="75" t="s">
        <v>2044</v>
      </c>
      <c r="G195" s="75">
        <v>108.8</v>
      </c>
      <c r="H195" s="75" t="s">
        <v>699</v>
      </c>
      <c r="I195" s="75">
        <v>19.9</v>
      </c>
      <c r="J195" s="75">
        <v>4</v>
      </c>
      <c r="K195" s="75">
        <v>9.3</v>
      </c>
      <c r="L195" s="75">
        <v>1.9</v>
      </c>
      <c r="M195" s="75">
        <v>78</v>
      </c>
      <c r="N195" s="75">
        <v>35</v>
      </c>
      <c r="O195" s="75">
        <v>27.5</v>
      </c>
      <c r="P195" s="75">
        <v>32.6</v>
      </c>
      <c r="Q195" s="75">
        <v>62</v>
      </c>
      <c r="R195" s="75">
        <v>30.8</v>
      </c>
      <c r="S195" s="75">
        <v>1.7</v>
      </c>
      <c r="T195" s="75" t="s">
        <v>742</v>
      </c>
      <c r="U195" s="75" t="s">
        <v>2045</v>
      </c>
      <c r="V195" s="75">
        <v>2.3</v>
      </c>
      <c r="W195" s="75">
        <v>1.5</v>
      </c>
      <c r="X195" s="75" t="s">
        <v>784</v>
      </c>
      <c r="Y195" s="75" t="s">
        <v>2046</v>
      </c>
      <c r="Z195" s="75">
        <v>2.3</v>
      </c>
      <c r="AA195" s="75" t="s">
        <v>784</v>
      </c>
      <c r="AB195" s="75" t="s">
        <v>1839</v>
      </c>
      <c r="AC195" s="75">
        <v>26</v>
      </c>
      <c r="AD195" s="75" t="s">
        <v>25</v>
      </c>
      <c r="AE195" s="75">
        <v>1009</v>
      </c>
      <c r="AF195" s="75">
        <v>992.4</v>
      </c>
      <c r="AG195" s="75">
        <v>0</v>
      </c>
      <c r="AH195" s="75" t="s">
        <v>25</v>
      </c>
      <c r="AI195" s="75" t="s">
        <v>25</v>
      </c>
      <c r="AJ195" s="75">
        <v>0</v>
      </c>
      <c r="AK195" s="75" t="s">
        <v>25</v>
      </c>
      <c r="AL195" s="75" t="s">
        <v>25</v>
      </c>
      <c r="AM195" s="75">
        <v>39.5</v>
      </c>
      <c r="AN195" s="127">
        <v>-3.5</v>
      </c>
    </row>
    <row r="196" s="14" customFormat="1" customHeight="1" spans="1:40">
      <c r="A196" s="57"/>
      <c r="B196" s="174">
        <v>13</v>
      </c>
      <c r="C196" s="79" t="s">
        <v>2047</v>
      </c>
      <c r="D196" s="78" t="s">
        <v>2048</v>
      </c>
      <c r="E196" s="78" t="s">
        <v>2049</v>
      </c>
      <c r="F196" s="78" t="s">
        <v>2050</v>
      </c>
      <c r="G196" s="78">
        <v>128.8</v>
      </c>
      <c r="H196" s="78" t="s">
        <v>699</v>
      </c>
      <c r="I196" s="78">
        <v>22.2</v>
      </c>
      <c r="J196" s="78">
        <v>9</v>
      </c>
      <c r="K196" s="78">
        <v>14</v>
      </c>
      <c r="L196" s="78">
        <v>7.3</v>
      </c>
      <c r="M196" s="78">
        <v>79</v>
      </c>
      <c r="N196" s="78">
        <v>35</v>
      </c>
      <c r="O196" s="78">
        <v>28.1</v>
      </c>
      <c r="P196" s="78">
        <v>32.1</v>
      </c>
      <c r="Q196" s="78">
        <v>68</v>
      </c>
      <c r="R196" s="78">
        <v>30.9</v>
      </c>
      <c r="S196" s="78">
        <v>1</v>
      </c>
      <c r="T196" s="78" t="s">
        <v>1287</v>
      </c>
      <c r="U196" s="78" t="s">
        <v>2051</v>
      </c>
      <c r="V196" s="78">
        <v>2</v>
      </c>
      <c r="W196" s="78">
        <v>1.2</v>
      </c>
      <c r="X196" s="78" t="s">
        <v>1287</v>
      </c>
      <c r="Y196" s="78" t="s">
        <v>2052</v>
      </c>
      <c r="Z196" s="78">
        <v>2.2</v>
      </c>
      <c r="AA196" s="78" t="s">
        <v>742</v>
      </c>
      <c r="AB196" s="78" t="s">
        <v>1904</v>
      </c>
      <c r="AC196" s="78">
        <v>24</v>
      </c>
      <c r="AD196" s="78" t="s">
        <v>25</v>
      </c>
      <c r="AE196" s="78">
        <v>1004</v>
      </c>
      <c r="AF196" s="78">
        <v>989</v>
      </c>
      <c r="AG196" s="78">
        <v>0</v>
      </c>
      <c r="AH196" s="78" t="s">
        <v>25</v>
      </c>
      <c r="AI196" s="78" t="s">
        <v>25</v>
      </c>
      <c r="AJ196" s="78">
        <v>0</v>
      </c>
      <c r="AK196" s="78" t="s">
        <v>25</v>
      </c>
      <c r="AL196" s="78" t="s">
        <v>25</v>
      </c>
      <c r="AM196" s="78">
        <v>39.9</v>
      </c>
      <c r="AN196" s="129">
        <v>-0.2</v>
      </c>
    </row>
    <row r="197" s="16" customFormat="1" customHeight="1" spans="1:40">
      <c r="A197" s="175" t="s">
        <v>2053</v>
      </c>
      <c r="B197" s="87">
        <v>1</v>
      </c>
      <c r="C197" s="88" t="s">
        <v>2054</v>
      </c>
      <c r="D197" s="87" t="s">
        <v>2055</v>
      </c>
      <c r="E197" s="87" t="s">
        <v>2056</v>
      </c>
      <c r="F197" s="87" t="s">
        <v>2057</v>
      </c>
      <c r="G197" s="87">
        <v>13.9</v>
      </c>
      <c r="H197" s="87" t="s">
        <v>699</v>
      </c>
      <c r="I197" s="87">
        <v>24.1</v>
      </c>
      <c r="J197" s="87">
        <v>12.6</v>
      </c>
      <c r="K197" s="87">
        <v>17.7</v>
      </c>
      <c r="L197" s="87">
        <v>10.3</v>
      </c>
      <c r="M197" s="87">
        <v>86</v>
      </c>
      <c r="N197" s="87">
        <v>35.1</v>
      </c>
      <c r="O197" s="87">
        <v>28.1</v>
      </c>
      <c r="P197" s="87">
        <v>32.2</v>
      </c>
      <c r="Q197" s="87">
        <v>68</v>
      </c>
      <c r="R197" s="87">
        <v>30.5</v>
      </c>
      <c r="S197" s="87">
        <v>2.3</v>
      </c>
      <c r="T197" s="87" t="s">
        <v>1338</v>
      </c>
      <c r="U197" s="87">
        <v>19</v>
      </c>
      <c r="V197" s="87">
        <v>2.7</v>
      </c>
      <c r="W197" s="87">
        <v>2.5</v>
      </c>
      <c r="X197" s="87" t="s">
        <v>1033</v>
      </c>
      <c r="Y197" s="87">
        <v>24</v>
      </c>
      <c r="Z197" s="87">
        <v>3.1</v>
      </c>
      <c r="AA197" s="87" t="s">
        <v>1033</v>
      </c>
      <c r="AB197" s="87">
        <v>14</v>
      </c>
      <c r="AC197" s="87">
        <v>34</v>
      </c>
      <c r="AD197" s="87" t="s">
        <v>25</v>
      </c>
      <c r="AE197" s="87">
        <v>1016.4</v>
      </c>
      <c r="AF197" s="87">
        <v>1002.8</v>
      </c>
      <c r="AG197" s="87">
        <v>0</v>
      </c>
      <c r="AH197" s="87" t="s">
        <v>25</v>
      </c>
      <c r="AI197" s="87" t="s">
        <v>25</v>
      </c>
      <c r="AJ197" s="87">
        <v>0</v>
      </c>
      <c r="AK197" s="87" t="s">
        <v>25</v>
      </c>
      <c r="AL197" s="87" t="s">
        <v>25</v>
      </c>
      <c r="AM197" s="87">
        <v>38.7</v>
      </c>
      <c r="AN197" s="131">
        <v>4.9</v>
      </c>
    </row>
    <row r="198" s="15" customFormat="1" customHeight="1" spans="1:40">
      <c r="A198" s="176"/>
      <c r="B198" s="144">
        <v>2</v>
      </c>
      <c r="C198" s="84" t="s">
        <v>2058</v>
      </c>
      <c r="D198" s="85">
        <v>59948</v>
      </c>
      <c r="E198" s="85" t="s">
        <v>2059</v>
      </c>
      <c r="F198" s="85" t="s">
        <v>2060</v>
      </c>
      <c r="G198" s="85">
        <v>5.9</v>
      </c>
      <c r="H198" s="85" t="s">
        <v>699</v>
      </c>
      <c r="I198" s="85">
        <v>25.8</v>
      </c>
      <c r="J198" s="85">
        <v>17.9</v>
      </c>
      <c r="K198" s="85">
        <v>21.6</v>
      </c>
      <c r="L198" s="85">
        <v>15.8</v>
      </c>
      <c r="M198" s="85">
        <v>73</v>
      </c>
      <c r="N198" s="85">
        <v>32.8</v>
      </c>
      <c r="O198" s="85">
        <v>28.1</v>
      </c>
      <c r="P198" s="85">
        <v>31.3</v>
      </c>
      <c r="Q198" s="85">
        <v>73</v>
      </c>
      <c r="R198" s="85">
        <v>30.2</v>
      </c>
      <c r="S198" s="85">
        <v>2.2</v>
      </c>
      <c r="T198" s="85" t="s">
        <v>1496</v>
      </c>
      <c r="U198" s="85" t="s">
        <v>713</v>
      </c>
      <c r="V198" s="85">
        <v>2.4</v>
      </c>
      <c r="W198" s="85">
        <v>2.7</v>
      </c>
      <c r="X198" s="85" t="s">
        <v>1033</v>
      </c>
      <c r="Y198" s="85">
        <v>19</v>
      </c>
      <c r="Z198" s="85">
        <v>3</v>
      </c>
      <c r="AA198" s="85" t="s">
        <v>742</v>
      </c>
      <c r="AB198" s="85" t="s">
        <v>1048</v>
      </c>
      <c r="AC198" s="85">
        <v>54</v>
      </c>
      <c r="AD198" s="85" t="s">
        <v>25</v>
      </c>
      <c r="AE198" s="85">
        <v>1016.2</v>
      </c>
      <c r="AF198" s="85">
        <v>1005.6</v>
      </c>
      <c r="AG198" s="85">
        <v>0</v>
      </c>
      <c r="AH198" s="85" t="s">
        <v>25</v>
      </c>
      <c r="AI198" s="85" t="s">
        <v>25</v>
      </c>
      <c r="AJ198" s="85">
        <v>0</v>
      </c>
      <c r="AK198" s="85" t="s">
        <v>25</v>
      </c>
      <c r="AL198" s="85" t="s">
        <v>25</v>
      </c>
      <c r="AM198" s="85">
        <v>35.9</v>
      </c>
      <c r="AN198" s="130">
        <v>5.1</v>
      </c>
    </row>
    <row r="199" s="23" customFormat="1" customHeight="1" spans="1:40">
      <c r="A199" s="145" t="s">
        <v>2061</v>
      </c>
      <c r="B199" s="177">
        <v>1</v>
      </c>
      <c r="C199" s="178" t="s">
        <v>2061</v>
      </c>
      <c r="D199" s="177" t="s">
        <v>2062</v>
      </c>
      <c r="E199" s="177" t="s">
        <v>2063</v>
      </c>
      <c r="F199" s="177" t="s">
        <v>2064</v>
      </c>
      <c r="G199" s="177">
        <v>351.1</v>
      </c>
      <c r="H199" s="177" t="s">
        <v>2065</v>
      </c>
      <c r="I199" s="177">
        <v>17.7</v>
      </c>
      <c r="J199" s="177">
        <v>4.1</v>
      </c>
      <c r="K199" s="177">
        <v>7.2</v>
      </c>
      <c r="L199" s="177">
        <v>2.2</v>
      </c>
      <c r="M199" s="177">
        <v>83</v>
      </c>
      <c r="N199" s="177">
        <v>35.5</v>
      </c>
      <c r="O199" s="177">
        <v>26.5</v>
      </c>
      <c r="P199" s="177">
        <v>31.7</v>
      </c>
      <c r="Q199" s="177">
        <v>59</v>
      </c>
      <c r="R199" s="177">
        <v>32.3</v>
      </c>
      <c r="S199" s="177">
        <v>1.5</v>
      </c>
      <c r="T199" s="177" t="s">
        <v>1047</v>
      </c>
      <c r="U199" s="177" t="s">
        <v>2066</v>
      </c>
      <c r="V199" s="177">
        <v>1.1</v>
      </c>
      <c r="W199" s="177">
        <v>1.1</v>
      </c>
      <c r="X199" s="177" t="s">
        <v>840</v>
      </c>
      <c r="Y199" s="177" t="s">
        <v>1974</v>
      </c>
      <c r="Z199" s="177">
        <v>1.6</v>
      </c>
      <c r="AA199" s="177" t="s">
        <v>840</v>
      </c>
      <c r="AB199" s="177" t="s">
        <v>1865</v>
      </c>
      <c r="AC199" s="177">
        <v>7.5</v>
      </c>
      <c r="AD199" s="177" t="s">
        <v>25</v>
      </c>
      <c r="AE199" s="177">
        <v>980.6</v>
      </c>
      <c r="AF199" s="177">
        <v>963.8</v>
      </c>
      <c r="AG199" s="177">
        <v>0</v>
      </c>
      <c r="AH199" s="177" t="s">
        <v>25</v>
      </c>
      <c r="AI199" s="177" t="s">
        <v>25</v>
      </c>
      <c r="AJ199" s="177">
        <v>53</v>
      </c>
      <c r="AK199" s="177" t="s">
        <v>2067</v>
      </c>
      <c r="AL199" s="177">
        <v>7.2</v>
      </c>
      <c r="AM199" s="177">
        <v>40.2</v>
      </c>
      <c r="AN199" s="190">
        <v>-1.8</v>
      </c>
    </row>
    <row r="200" s="16" customFormat="1" customHeight="1" spans="1:40">
      <c r="A200" s="179"/>
      <c r="B200" s="57">
        <v>2</v>
      </c>
      <c r="C200" s="88" t="s">
        <v>2068</v>
      </c>
      <c r="D200" s="87" t="s">
        <v>2069</v>
      </c>
      <c r="E200" s="87" t="s">
        <v>2070</v>
      </c>
      <c r="F200" s="87" t="s">
        <v>2071</v>
      </c>
      <c r="G200" s="87">
        <v>186.7</v>
      </c>
      <c r="H200" s="87" t="s">
        <v>699</v>
      </c>
      <c r="I200" s="87">
        <v>18</v>
      </c>
      <c r="J200" s="87">
        <v>4.3</v>
      </c>
      <c r="K200" s="87">
        <v>7</v>
      </c>
      <c r="L200" s="87">
        <v>2.9</v>
      </c>
      <c r="M200" s="87">
        <v>85</v>
      </c>
      <c r="N200" s="87">
        <v>36.5</v>
      </c>
      <c r="O200" s="87">
        <v>27.9</v>
      </c>
      <c r="P200" s="87">
        <v>33</v>
      </c>
      <c r="Q200" s="87">
        <v>56</v>
      </c>
      <c r="R200" s="87">
        <v>31.4</v>
      </c>
      <c r="S200" s="87">
        <v>0.5</v>
      </c>
      <c r="T200" s="87" t="s">
        <v>1066</v>
      </c>
      <c r="U200" s="87" t="s">
        <v>2072</v>
      </c>
      <c r="V200" s="87">
        <v>2.3</v>
      </c>
      <c r="W200" s="87">
        <v>0.4</v>
      </c>
      <c r="X200" s="87" t="s">
        <v>840</v>
      </c>
      <c r="Y200" s="87" t="s">
        <v>2073</v>
      </c>
      <c r="Z200" s="87">
        <v>1.9</v>
      </c>
      <c r="AA200" s="87" t="s">
        <v>840</v>
      </c>
      <c r="AB200" s="87" t="s">
        <v>2074</v>
      </c>
      <c r="AC200" s="87">
        <v>12</v>
      </c>
      <c r="AD200" s="87" t="s">
        <v>25</v>
      </c>
      <c r="AE200" s="87">
        <v>1001.1</v>
      </c>
      <c r="AF200" s="87">
        <v>982.3</v>
      </c>
      <c r="AG200" s="87">
        <v>0</v>
      </c>
      <c r="AH200" s="87" t="s">
        <v>25</v>
      </c>
      <c r="AI200" s="87" t="s">
        <v>25</v>
      </c>
      <c r="AJ200" s="87">
        <v>54</v>
      </c>
      <c r="AK200" s="87" t="s">
        <v>1569</v>
      </c>
      <c r="AL200" s="87">
        <v>7.2</v>
      </c>
      <c r="AM200" s="87">
        <v>42.1</v>
      </c>
      <c r="AN200" s="131">
        <v>-3.7</v>
      </c>
    </row>
    <row r="201" s="23" customFormat="1" customHeight="1" spans="1:40">
      <c r="A201" s="180"/>
      <c r="B201" s="181">
        <v>3</v>
      </c>
      <c r="C201" s="178" t="s">
        <v>2075</v>
      </c>
      <c r="D201" s="177" t="s">
        <v>2076</v>
      </c>
      <c r="E201" s="177" t="s">
        <v>2077</v>
      </c>
      <c r="F201" s="177" t="s">
        <v>2078</v>
      </c>
      <c r="G201" s="177">
        <v>607.3</v>
      </c>
      <c r="H201" s="177" t="s">
        <v>699</v>
      </c>
      <c r="I201" s="177">
        <v>16.3</v>
      </c>
      <c r="J201" s="177">
        <v>1.8</v>
      </c>
      <c r="K201" s="177">
        <v>5.2</v>
      </c>
      <c r="L201" s="177">
        <v>0</v>
      </c>
      <c r="M201" s="177">
        <v>71</v>
      </c>
      <c r="N201" s="177">
        <v>34.3</v>
      </c>
      <c r="O201" s="177">
        <v>25.4</v>
      </c>
      <c r="P201" s="177">
        <v>30.6</v>
      </c>
      <c r="Q201" s="177">
        <v>57</v>
      </c>
      <c r="R201" s="177">
        <v>30.9</v>
      </c>
      <c r="S201" s="177">
        <v>3</v>
      </c>
      <c r="T201" s="177" t="s">
        <v>840</v>
      </c>
      <c r="U201" s="177" t="s">
        <v>913</v>
      </c>
      <c r="V201" s="177">
        <v>2.6</v>
      </c>
      <c r="W201" s="177">
        <v>3.1</v>
      </c>
      <c r="X201" s="177" t="s">
        <v>840</v>
      </c>
      <c r="Y201" s="177" t="s">
        <v>2079</v>
      </c>
      <c r="Z201" s="177">
        <v>2.6</v>
      </c>
      <c r="AA201" s="177" t="s">
        <v>840</v>
      </c>
      <c r="AB201" s="177" t="s">
        <v>2003</v>
      </c>
      <c r="AC201" s="177">
        <v>22</v>
      </c>
      <c r="AD201" s="177" t="s">
        <v>25</v>
      </c>
      <c r="AE201" s="177">
        <v>1018.7</v>
      </c>
      <c r="AF201" s="177">
        <v>997.5</v>
      </c>
      <c r="AG201" s="177">
        <v>12</v>
      </c>
      <c r="AH201" s="177" t="s">
        <v>2080</v>
      </c>
      <c r="AI201" s="177">
        <v>4.8</v>
      </c>
      <c r="AJ201" s="177">
        <v>85</v>
      </c>
      <c r="AK201" s="177" t="s">
        <v>2081</v>
      </c>
      <c r="AL201" s="177">
        <v>6</v>
      </c>
      <c r="AM201" s="177">
        <v>39.6</v>
      </c>
      <c r="AN201" s="190">
        <v>-9.2</v>
      </c>
    </row>
    <row r="202" s="24" customFormat="1" customHeight="1" spans="1:40">
      <c r="A202" s="151" t="s">
        <v>2082</v>
      </c>
      <c r="B202" s="182">
        <v>1</v>
      </c>
      <c r="C202" s="183" t="s">
        <v>2083</v>
      </c>
      <c r="D202" s="182" t="s">
        <v>2084</v>
      </c>
      <c r="E202" s="182" t="s">
        <v>2085</v>
      </c>
      <c r="F202" s="182" t="s">
        <v>2086</v>
      </c>
      <c r="G202" s="182">
        <v>506.1</v>
      </c>
      <c r="H202" s="182" t="s">
        <v>699</v>
      </c>
      <c r="I202" s="182">
        <v>16.1</v>
      </c>
      <c r="J202" s="182">
        <v>2.7</v>
      </c>
      <c r="K202" s="182">
        <v>5.6</v>
      </c>
      <c r="L202" s="182">
        <v>1</v>
      </c>
      <c r="M202" s="182">
        <v>83</v>
      </c>
      <c r="N202" s="182">
        <v>31.8</v>
      </c>
      <c r="O202" s="182">
        <v>26.4</v>
      </c>
      <c r="P202" s="182">
        <v>28.5</v>
      </c>
      <c r="Q202" s="182">
        <v>73</v>
      </c>
      <c r="R202" s="182">
        <v>27.9</v>
      </c>
      <c r="S202" s="182">
        <v>1.2</v>
      </c>
      <c r="T202" s="182" t="s">
        <v>732</v>
      </c>
      <c r="U202" s="182" t="s">
        <v>1499</v>
      </c>
      <c r="V202" s="182">
        <v>2</v>
      </c>
      <c r="W202" s="182">
        <v>0.9</v>
      </c>
      <c r="X202" s="182" t="s">
        <v>1506</v>
      </c>
      <c r="Y202" s="182" t="s">
        <v>2087</v>
      </c>
      <c r="Z202" s="182">
        <v>1.9</v>
      </c>
      <c r="AA202" s="182" t="s">
        <v>1506</v>
      </c>
      <c r="AB202" s="182" t="s">
        <v>1384</v>
      </c>
      <c r="AC202" s="182">
        <v>17</v>
      </c>
      <c r="AD202" s="182" t="s">
        <v>25</v>
      </c>
      <c r="AE202" s="182">
        <v>963.7</v>
      </c>
      <c r="AF202" s="182">
        <v>948</v>
      </c>
      <c r="AG202" s="182">
        <v>0</v>
      </c>
      <c r="AH202" s="182" t="s">
        <v>25</v>
      </c>
      <c r="AI202" s="182" t="s">
        <v>25</v>
      </c>
      <c r="AJ202" s="182">
        <v>69</v>
      </c>
      <c r="AK202" s="182" t="s">
        <v>1893</v>
      </c>
      <c r="AL202" s="182">
        <v>6.2</v>
      </c>
      <c r="AM202" s="182">
        <v>36.7</v>
      </c>
      <c r="AN202" s="191">
        <v>-5.9</v>
      </c>
    </row>
    <row r="203" s="2" customFormat="1" customHeight="1" spans="1:40">
      <c r="A203" s="62"/>
      <c r="B203" s="55">
        <v>2</v>
      </c>
      <c r="C203" s="50" t="s">
        <v>2088</v>
      </c>
      <c r="D203" s="51" t="s">
        <v>2089</v>
      </c>
      <c r="E203" s="75" t="s">
        <v>2090</v>
      </c>
      <c r="F203" s="75" t="s">
        <v>2091</v>
      </c>
      <c r="G203" s="75">
        <v>492.4</v>
      </c>
      <c r="H203" s="76" t="s">
        <v>699</v>
      </c>
      <c r="I203" s="75">
        <v>16.1</v>
      </c>
      <c r="J203" s="75">
        <v>2.2</v>
      </c>
      <c r="K203" s="75">
        <v>5.2</v>
      </c>
      <c r="L203" s="75">
        <v>0.5</v>
      </c>
      <c r="M203" s="75">
        <v>64</v>
      </c>
      <c r="N203" s="75">
        <v>33.3</v>
      </c>
      <c r="O203" s="75">
        <v>25.8</v>
      </c>
      <c r="P203" s="75">
        <v>29.5</v>
      </c>
      <c r="Q203" s="75">
        <v>64</v>
      </c>
      <c r="R203" s="75">
        <v>28.8</v>
      </c>
      <c r="S203" s="75">
        <v>1.2</v>
      </c>
      <c r="T203" s="75" t="s">
        <v>773</v>
      </c>
      <c r="U203" s="75" t="s">
        <v>2092</v>
      </c>
      <c r="V203" s="75">
        <v>1.6</v>
      </c>
      <c r="W203" s="75">
        <v>1.3</v>
      </c>
      <c r="X203" s="75" t="s">
        <v>1066</v>
      </c>
      <c r="Y203" s="75" t="s">
        <v>1889</v>
      </c>
      <c r="Z203" s="75">
        <v>2.8</v>
      </c>
      <c r="AA203" s="75" t="s">
        <v>702</v>
      </c>
      <c r="AB203" s="75" t="s">
        <v>1499</v>
      </c>
      <c r="AC203" s="75">
        <v>24</v>
      </c>
      <c r="AD203" s="75" t="s">
        <v>25</v>
      </c>
      <c r="AE203" s="75">
        <v>965.4</v>
      </c>
      <c r="AF203" s="75">
        <v>949.4</v>
      </c>
      <c r="AG203" s="75">
        <v>7</v>
      </c>
      <c r="AH203" s="75" t="s">
        <v>2093</v>
      </c>
      <c r="AI203" s="75">
        <v>4.9</v>
      </c>
      <c r="AJ203" s="75">
        <v>75</v>
      </c>
      <c r="AK203" s="75" t="s">
        <v>2094</v>
      </c>
      <c r="AL203" s="75">
        <v>6.1</v>
      </c>
      <c r="AM203" s="75">
        <v>37.9</v>
      </c>
      <c r="AN203" s="127">
        <v>-8.2</v>
      </c>
    </row>
    <row r="204" s="2" customFormat="1" customHeight="1" spans="1:40">
      <c r="A204" s="62"/>
      <c r="B204" s="55">
        <v>11</v>
      </c>
      <c r="C204" s="50" t="s">
        <v>2095</v>
      </c>
      <c r="D204" s="51" t="s">
        <v>2096</v>
      </c>
      <c r="E204" s="75" t="s">
        <v>2097</v>
      </c>
      <c r="F204" s="75" t="s">
        <v>2098</v>
      </c>
      <c r="G204" s="75">
        <v>2615.7</v>
      </c>
      <c r="H204" s="75" t="s">
        <v>699</v>
      </c>
      <c r="I204" s="75">
        <v>7.1</v>
      </c>
      <c r="J204" s="75">
        <v>-6.5</v>
      </c>
      <c r="K204" s="75">
        <v>-2.2</v>
      </c>
      <c r="L204" s="75">
        <v>-8.3</v>
      </c>
      <c r="M204" s="75">
        <v>65</v>
      </c>
      <c r="N204" s="75">
        <v>22.8</v>
      </c>
      <c r="O204" s="75">
        <v>16.3</v>
      </c>
      <c r="P204" s="75">
        <v>19.5</v>
      </c>
      <c r="Q204" s="75">
        <v>64</v>
      </c>
      <c r="R204" s="75">
        <v>18.1</v>
      </c>
      <c r="S204" s="75">
        <v>2.9</v>
      </c>
      <c r="T204" s="75" t="s">
        <v>773</v>
      </c>
      <c r="U204" s="75" t="s">
        <v>2022</v>
      </c>
      <c r="V204" s="75">
        <v>5.5</v>
      </c>
      <c r="W204" s="75">
        <v>3.1</v>
      </c>
      <c r="X204" s="75" t="s">
        <v>1287</v>
      </c>
      <c r="Y204" s="75" t="s">
        <v>2099</v>
      </c>
      <c r="Z204" s="75">
        <v>5.6</v>
      </c>
      <c r="AA204" s="75" t="s">
        <v>1287</v>
      </c>
      <c r="AB204" s="75" t="s">
        <v>2100</v>
      </c>
      <c r="AC204" s="75">
        <v>45</v>
      </c>
      <c r="AD204" s="75" t="s">
        <v>25</v>
      </c>
      <c r="AE204" s="75">
        <v>741.6</v>
      </c>
      <c r="AF204" s="75">
        <v>742.4</v>
      </c>
      <c r="AG204" s="75">
        <v>145</v>
      </c>
      <c r="AH204" s="75" t="s">
        <v>1093</v>
      </c>
      <c r="AI204" s="75">
        <v>0.3</v>
      </c>
      <c r="AJ204" s="75">
        <v>187</v>
      </c>
      <c r="AK204" s="75" t="s">
        <v>2101</v>
      </c>
      <c r="AL204" s="75">
        <v>1.7</v>
      </c>
      <c r="AM204" s="75">
        <v>29.4</v>
      </c>
      <c r="AN204" s="127">
        <v>-14.1</v>
      </c>
    </row>
    <row r="205" s="2" customFormat="1" customHeight="1" spans="1:40">
      <c r="A205" s="62"/>
      <c r="B205" s="55">
        <v>15</v>
      </c>
      <c r="C205" s="50" t="s">
        <v>2102</v>
      </c>
      <c r="D205" s="51" t="s">
        <v>2103</v>
      </c>
      <c r="E205" s="75" t="s">
        <v>2104</v>
      </c>
      <c r="F205" s="75" t="s">
        <v>2105</v>
      </c>
      <c r="G205" s="75">
        <v>3408</v>
      </c>
      <c r="H205" s="75" t="s">
        <v>699</v>
      </c>
      <c r="I205" s="86">
        <v>17.8</v>
      </c>
      <c r="J205" s="75">
        <v>4.5</v>
      </c>
      <c r="K205" s="75">
        <v>7.8</v>
      </c>
      <c r="L205" s="75">
        <v>2.8</v>
      </c>
      <c r="M205" s="75">
        <v>85</v>
      </c>
      <c r="N205" s="75">
        <v>33.8</v>
      </c>
      <c r="O205" s="75">
        <v>27.3</v>
      </c>
      <c r="P205" s="75">
        <v>30.2</v>
      </c>
      <c r="Q205" s="75">
        <v>67</v>
      </c>
      <c r="R205" s="75">
        <v>30</v>
      </c>
      <c r="S205" s="75">
        <v>0.9</v>
      </c>
      <c r="T205" s="75" t="s">
        <v>1225</v>
      </c>
      <c r="U205" s="75" t="s">
        <v>2106</v>
      </c>
      <c r="V205" s="75">
        <v>2.4</v>
      </c>
      <c r="W205" s="75">
        <v>0.6</v>
      </c>
      <c r="X205" s="75" t="s">
        <v>1047</v>
      </c>
      <c r="Y205" s="75" t="s">
        <v>2107</v>
      </c>
      <c r="Z205" s="75">
        <v>1.6</v>
      </c>
      <c r="AA205" s="75" t="s">
        <v>786</v>
      </c>
      <c r="AB205" s="75" t="s">
        <v>2108</v>
      </c>
      <c r="AC205" s="75">
        <v>11</v>
      </c>
      <c r="AD205" s="75" t="s">
        <v>25</v>
      </c>
      <c r="AE205" s="75">
        <v>982.4</v>
      </c>
      <c r="AF205" s="75">
        <v>965.4</v>
      </c>
      <c r="AG205" s="75">
        <v>0</v>
      </c>
      <c r="AH205" s="75" t="s">
        <v>25</v>
      </c>
      <c r="AI205" s="75" t="s">
        <v>25</v>
      </c>
      <c r="AJ205" s="75">
        <v>32</v>
      </c>
      <c r="AK205" s="75" t="s">
        <v>2109</v>
      </c>
      <c r="AL205" s="75">
        <v>7.7</v>
      </c>
      <c r="AM205" s="75">
        <v>39.5</v>
      </c>
      <c r="AN205" s="127">
        <v>-1.7</v>
      </c>
    </row>
    <row r="206" s="2" customFormat="1" customHeight="1" spans="1:40">
      <c r="A206" s="62"/>
      <c r="B206" s="55">
        <v>12</v>
      </c>
      <c r="C206" s="50" t="s">
        <v>2110</v>
      </c>
      <c r="D206" s="51" t="s">
        <v>2111</v>
      </c>
      <c r="E206" s="75" t="s">
        <v>2112</v>
      </c>
      <c r="F206" s="75" t="s">
        <v>2113</v>
      </c>
      <c r="G206" s="75">
        <v>309.3</v>
      </c>
      <c r="H206" s="75" t="s">
        <v>699</v>
      </c>
      <c r="I206" s="75">
        <v>17.3</v>
      </c>
      <c r="J206" s="75">
        <v>3.6</v>
      </c>
      <c r="K206" s="75">
        <v>6.4</v>
      </c>
      <c r="L206" s="75">
        <v>1.9</v>
      </c>
      <c r="M206" s="75">
        <v>85</v>
      </c>
      <c r="N206" s="75">
        <v>35.3</v>
      </c>
      <c r="O206" s="75">
        <v>27.1</v>
      </c>
      <c r="P206" s="75">
        <v>31.3</v>
      </c>
      <c r="Q206" s="75">
        <v>61</v>
      </c>
      <c r="R206" s="75">
        <v>31.4</v>
      </c>
      <c r="S206" s="75">
        <v>1.1</v>
      </c>
      <c r="T206" s="75" t="s">
        <v>732</v>
      </c>
      <c r="U206" s="75" t="s">
        <v>2013</v>
      </c>
      <c r="V206" s="75">
        <v>2.1</v>
      </c>
      <c r="W206" s="75">
        <v>0.8</v>
      </c>
      <c r="X206" s="75" t="s">
        <v>840</v>
      </c>
      <c r="Y206" s="75" t="s">
        <v>2114</v>
      </c>
      <c r="Z206" s="75">
        <v>1.7</v>
      </c>
      <c r="AA206" s="75" t="s">
        <v>840</v>
      </c>
      <c r="AB206" s="75" t="s">
        <v>2115</v>
      </c>
      <c r="AC206" s="75">
        <v>11</v>
      </c>
      <c r="AD206" s="75" t="s">
        <v>25</v>
      </c>
      <c r="AE206" s="75">
        <v>986.7</v>
      </c>
      <c r="AF206" s="75">
        <v>969.1</v>
      </c>
      <c r="AG206" s="75">
        <v>0</v>
      </c>
      <c r="AH206" s="75" t="s">
        <v>25</v>
      </c>
      <c r="AI206" s="75" t="s">
        <v>25</v>
      </c>
      <c r="AJ206" s="75">
        <v>62</v>
      </c>
      <c r="AK206" s="75" t="s">
        <v>2116</v>
      </c>
      <c r="AL206" s="75">
        <v>6.8</v>
      </c>
      <c r="AM206" s="75">
        <v>41.2</v>
      </c>
      <c r="AN206" s="127">
        <v>-3.4</v>
      </c>
    </row>
    <row r="207" s="2" customFormat="1" customHeight="1" spans="1:40">
      <c r="A207" s="62"/>
      <c r="B207" s="55">
        <v>6</v>
      </c>
      <c r="C207" s="50" t="s">
        <v>2117</v>
      </c>
      <c r="D207" s="51" t="s">
        <v>2118</v>
      </c>
      <c r="E207" s="75" t="s">
        <v>2119</v>
      </c>
      <c r="F207" s="75" t="s">
        <v>2120</v>
      </c>
      <c r="G207" s="75">
        <v>1590.9</v>
      </c>
      <c r="H207" s="75" t="s">
        <v>699</v>
      </c>
      <c r="I207" s="75">
        <v>16.9</v>
      </c>
      <c r="J207" s="75">
        <v>4.7</v>
      </c>
      <c r="K207" s="75">
        <v>9.6</v>
      </c>
      <c r="L207" s="75">
        <v>2</v>
      </c>
      <c r="M207" s="75">
        <v>52</v>
      </c>
      <c r="N207" s="75">
        <v>30.7</v>
      </c>
      <c r="O207" s="75">
        <v>21.8</v>
      </c>
      <c r="P207" s="75">
        <v>26.3</v>
      </c>
      <c r="Q207" s="75">
        <v>63</v>
      </c>
      <c r="R207" s="75">
        <v>26.6</v>
      </c>
      <c r="S207" s="75">
        <v>1.2</v>
      </c>
      <c r="T207" s="75" t="s">
        <v>732</v>
      </c>
      <c r="U207" s="75" t="s">
        <v>2121</v>
      </c>
      <c r="V207" s="75">
        <v>2.2</v>
      </c>
      <c r="W207" s="75">
        <v>1.7</v>
      </c>
      <c r="X207" s="75" t="s">
        <v>840</v>
      </c>
      <c r="Y207" s="75" t="s">
        <v>2122</v>
      </c>
      <c r="Z207" s="75">
        <v>2.5</v>
      </c>
      <c r="AA207" s="75" t="s">
        <v>840</v>
      </c>
      <c r="AB207" s="75" t="s">
        <v>2123</v>
      </c>
      <c r="AC207" s="75">
        <v>69</v>
      </c>
      <c r="AD207" s="75" t="s">
        <v>25</v>
      </c>
      <c r="AE207" s="75">
        <v>838.5</v>
      </c>
      <c r="AF207" s="75">
        <v>834.9</v>
      </c>
      <c r="AG207" s="75">
        <v>0</v>
      </c>
      <c r="AH207" s="75" t="s">
        <v>25</v>
      </c>
      <c r="AI207" s="75" t="s">
        <v>25</v>
      </c>
      <c r="AJ207" s="75">
        <v>0</v>
      </c>
      <c r="AK207" s="75" t="s">
        <v>25</v>
      </c>
      <c r="AL207" s="75" t="s">
        <v>25</v>
      </c>
      <c r="AM207" s="75">
        <v>36.6</v>
      </c>
      <c r="AN207" s="127">
        <v>-3.8</v>
      </c>
    </row>
    <row r="208" s="2" customFormat="1" customHeight="1" spans="1:40">
      <c r="A208" s="62"/>
      <c r="B208" s="55">
        <v>7</v>
      </c>
      <c r="C208" s="50" t="s">
        <v>2124</v>
      </c>
      <c r="D208" s="51" t="s">
        <v>2125</v>
      </c>
      <c r="E208" s="75" t="s">
        <v>2126</v>
      </c>
      <c r="F208" s="75" t="s">
        <v>2127</v>
      </c>
      <c r="G208" s="75">
        <v>278.2</v>
      </c>
      <c r="H208" s="75" t="s">
        <v>699</v>
      </c>
      <c r="I208" s="75">
        <v>17.4</v>
      </c>
      <c r="J208" s="75">
        <v>3.9</v>
      </c>
      <c r="K208" s="75">
        <v>6.5</v>
      </c>
      <c r="L208" s="75">
        <v>2</v>
      </c>
      <c r="M208" s="75">
        <v>86</v>
      </c>
      <c r="N208" s="75">
        <v>34.7</v>
      </c>
      <c r="O208" s="75">
        <v>27.5</v>
      </c>
      <c r="P208" s="75">
        <v>31.1</v>
      </c>
      <c r="Q208" s="75">
        <v>63</v>
      </c>
      <c r="R208" s="75">
        <v>30.7</v>
      </c>
      <c r="S208" s="75">
        <v>0.8</v>
      </c>
      <c r="T208" s="75" t="s">
        <v>732</v>
      </c>
      <c r="U208" s="75" t="s">
        <v>2128</v>
      </c>
      <c r="V208" s="75">
        <v>2</v>
      </c>
      <c r="W208" s="75">
        <v>0.4</v>
      </c>
      <c r="X208" s="75" t="s">
        <v>840</v>
      </c>
      <c r="Y208" s="75" t="s">
        <v>2129</v>
      </c>
      <c r="Z208" s="75">
        <v>1.9</v>
      </c>
      <c r="AA208" s="75" t="s">
        <v>840</v>
      </c>
      <c r="AB208" s="75" t="s">
        <v>2130</v>
      </c>
      <c r="AC208" s="75">
        <v>13</v>
      </c>
      <c r="AD208" s="75" t="s">
        <v>25</v>
      </c>
      <c r="AE208" s="75">
        <v>990</v>
      </c>
      <c r="AF208" s="75">
        <v>972</v>
      </c>
      <c r="AG208" s="75">
        <v>0</v>
      </c>
      <c r="AH208" s="75" t="s">
        <v>25</v>
      </c>
      <c r="AI208" s="75" t="s">
        <v>25</v>
      </c>
      <c r="AJ208" s="75">
        <v>62</v>
      </c>
      <c r="AK208" s="75" t="s">
        <v>2116</v>
      </c>
      <c r="AL208" s="75">
        <v>6.9</v>
      </c>
      <c r="AM208" s="75">
        <v>39.5</v>
      </c>
      <c r="AN208" s="127">
        <v>-3.8</v>
      </c>
    </row>
    <row r="209" s="2" customFormat="1" customHeight="1" spans="1:40">
      <c r="A209" s="62"/>
      <c r="B209" s="55">
        <v>8</v>
      </c>
      <c r="C209" s="50" t="s">
        <v>2131</v>
      </c>
      <c r="D209" s="51" t="s">
        <v>2132</v>
      </c>
      <c r="E209" s="75" t="s">
        <v>2133</v>
      </c>
      <c r="F209" s="75" t="s">
        <v>2134</v>
      </c>
      <c r="G209" s="75">
        <v>347.1</v>
      </c>
      <c r="H209" s="75" t="s">
        <v>699</v>
      </c>
      <c r="I209" s="75">
        <v>17.6</v>
      </c>
      <c r="J209" s="75">
        <v>4.1</v>
      </c>
      <c r="K209" s="75">
        <v>7.2</v>
      </c>
      <c r="L209" s="75">
        <v>2.1</v>
      </c>
      <c r="M209" s="75">
        <v>83</v>
      </c>
      <c r="N209" s="75">
        <v>34.3</v>
      </c>
      <c r="O209" s="75">
        <v>27.1</v>
      </c>
      <c r="P209" s="75">
        <v>30.4</v>
      </c>
      <c r="Q209" s="75">
        <v>66</v>
      </c>
      <c r="R209" s="75">
        <v>30.8</v>
      </c>
      <c r="S209" s="75">
        <v>1.8</v>
      </c>
      <c r="T209" s="75" t="s">
        <v>2135</v>
      </c>
      <c r="U209" s="75" t="s">
        <v>2136</v>
      </c>
      <c r="V209" s="75">
        <v>2.7</v>
      </c>
      <c r="W209" s="75">
        <v>1.4</v>
      </c>
      <c r="X209" s="75" t="s">
        <v>840</v>
      </c>
      <c r="Y209" s="75" t="s">
        <v>976</v>
      </c>
      <c r="Z209" s="75">
        <v>2.1</v>
      </c>
      <c r="AA209" s="75" t="s">
        <v>702</v>
      </c>
      <c r="AB209" s="75" t="s">
        <v>735</v>
      </c>
      <c r="AC209" s="75">
        <v>13</v>
      </c>
      <c r="AD209" s="75" t="s">
        <v>25</v>
      </c>
      <c r="AE209" s="75">
        <v>980.9</v>
      </c>
      <c r="AF209" s="75">
        <v>963.9</v>
      </c>
      <c r="AG209" s="75">
        <v>0</v>
      </c>
      <c r="AH209" s="75" t="s">
        <v>25</v>
      </c>
      <c r="AI209" s="75" t="s">
        <v>25</v>
      </c>
      <c r="AJ209" s="75">
        <v>50</v>
      </c>
      <c r="AK209" s="75" t="s">
        <v>1756</v>
      </c>
      <c r="AL209" s="75">
        <v>7.3</v>
      </c>
      <c r="AM209" s="75">
        <v>40.1</v>
      </c>
      <c r="AN209" s="127">
        <v>-2.7</v>
      </c>
    </row>
    <row r="210" s="2" customFormat="1" customHeight="1" spans="1:40">
      <c r="A210" s="62"/>
      <c r="B210" s="55">
        <v>9</v>
      </c>
      <c r="C210" s="50" t="s">
        <v>2137</v>
      </c>
      <c r="D210" s="51" t="s">
        <v>2138</v>
      </c>
      <c r="E210" s="75" t="s">
        <v>2139</v>
      </c>
      <c r="F210" s="75" t="s">
        <v>2140</v>
      </c>
      <c r="G210" s="86">
        <v>424.2</v>
      </c>
      <c r="H210" s="86" t="s">
        <v>699</v>
      </c>
      <c r="I210" s="75">
        <v>17.2</v>
      </c>
      <c r="J210" s="75">
        <v>3.9</v>
      </c>
      <c r="K210" s="75">
        <v>7.1</v>
      </c>
      <c r="L210" s="75">
        <v>2.2</v>
      </c>
      <c r="M210" s="75">
        <v>82</v>
      </c>
      <c r="N210" s="75">
        <v>32.8</v>
      </c>
      <c r="O210" s="75">
        <v>26.6</v>
      </c>
      <c r="P210" s="75">
        <v>29.2</v>
      </c>
      <c r="Q210" s="75">
        <v>71</v>
      </c>
      <c r="R210" s="75">
        <v>29</v>
      </c>
      <c r="S210" s="75">
        <v>1.4</v>
      </c>
      <c r="T210" s="75" t="s">
        <v>732</v>
      </c>
      <c r="U210" s="75" t="s">
        <v>2141</v>
      </c>
      <c r="V210" s="75">
        <v>2.2</v>
      </c>
      <c r="W210" s="75">
        <v>1</v>
      </c>
      <c r="X210" s="75" t="s">
        <v>840</v>
      </c>
      <c r="Y210" s="75" t="s">
        <v>2142</v>
      </c>
      <c r="Z210" s="75">
        <v>1.9</v>
      </c>
      <c r="AA210" s="75" t="s">
        <v>840</v>
      </c>
      <c r="AB210" s="75" t="s">
        <v>1985</v>
      </c>
      <c r="AC210" s="75">
        <v>13</v>
      </c>
      <c r="AD210" s="75" t="s">
        <v>25</v>
      </c>
      <c r="AE210" s="75">
        <v>972.7</v>
      </c>
      <c r="AF210" s="75">
        <v>956.4</v>
      </c>
      <c r="AG210" s="75">
        <v>0</v>
      </c>
      <c r="AH210" s="75" t="s">
        <v>25</v>
      </c>
      <c r="AI210" s="75" t="s">
        <v>25</v>
      </c>
      <c r="AJ210" s="75">
        <v>53</v>
      </c>
      <c r="AK210" s="75" t="s">
        <v>2143</v>
      </c>
      <c r="AL210" s="75">
        <v>7.2</v>
      </c>
      <c r="AM210" s="75">
        <v>36.8</v>
      </c>
      <c r="AN210" s="127">
        <v>-2.9</v>
      </c>
    </row>
    <row r="211" s="2" customFormat="1" customHeight="1" spans="1:40">
      <c r="A211" s="62"/>
      <c r="B211" s="55">
        <v>10</v>
      </c>
      <c r="C211" s="50" t="s">
        <v>2144</v>
      </c>
      <c r="D211" s="51" t="s">
        <v>2145</v>
      </c>
      <c r="E211" s="75" t="s">
        <v>2146</v>
      </c>
      <c r="F211" s="75" t="s">
        <v>2147</v>
      </c>
      <c r="G211" s="86">
        <v>334.8</v>
      </c>
      <c r="H211" s="86" t="s">
        <v>699</v>
      </c>
      <c r="I211" s="75">
        <v>17.7</v>
      </c>
      <c r="J211" s="75">
        <v>4.5</v>
      </c>
      <c r="K211" s="75">
        <v>7.7</v>
      </c>
      <c r="L211" s="75">
        <v>2.6</v>
      </c>
      <c r="M211" s="75">
        <v>67</v>
      </c>
      <c r="N211" s="75">
        <v>34.6</v>
      </c>
      <c r="O211" s="75">
        <v>27.1</v>
      </c>
      <c r="P211" s="75">
        <v>30.5</v>
      </c>
      <c r="Q211" s="75">
        <v>86</v>
      </c>
      <c r="R211" s="75">
        <v>31</v>
      </c>
      <c r="S211" s="75">
        <v>1.7</v>
      </c>
      <c r="T211" s="75" t="s">
        <v>937</v>
      </c>
      <c r="U211" s="75" t="s">
        <v>975</v>
      </c>
      <c r="V211" s="75">
        <v>1.9</v>
      </c>
      <c r="W211" s="75">
        <v>1.2</v>
      </c>
      <c r="X211" s="75" t="s">
        <v>852</v>
      </c>
      <c r="Y211" s="75" t="s">
        <v>1683</v>
      </c>
      <c r="Z211" s="75">
        <v>2</v>
      </c>
      <c r="AA211" s="75" t="s">
        <v>852</v>
      </c>
      <c r="AB211" s="75" t="s">
        <v>905</v>
      </c>
      <c r="AC211" s="75">
        <v>11</v>
      </c>
      <c r="AD211" s="75" t="s">
        <v>25</v>
      </c>
      <c r="AE211" s="75">
        <v>983</v>
      </c>
      <c r="AF211" s="75">
        <v>965.8</v>
      </c>
      <c r="AG211" s="75">
        <v>0</v>
      </c>
      <c r="AH211" s="75" t="s">
        <v>25</v>
      </c>
      <c r="AI211" s="75" t="s">
        <v>25</v>
      </c>
      <c r="AJ211" s="75">
        <v>33</v>
      </c>
      <c r="AK211" s="75" t="s">
        <v>2148</v>
      </c>
      <c r="AL211" s="75">
        <v>7.7</v>
      </c>
      <c r="AM211" s="75">
        <v>39.8</v>
      </c>
      <c r="AN211" s="127">
        <v>-1.9</v>
      </c>
    </row>
    <row r="212" s="2" customFormat="1" customHeight="1" spans="1:40">
      <c r="A212" s="62"/>
      <c r="B212" s="55">
        <v>11</v>
      </c>
      <c r="C212" s="50" t="s">
        <v>2149</v>
      </c>
      <c r="D212" s="51" t="s">
        <v>2149</v>
      </c>
      <c r="E212" s="75" t="s">
        <v>2150</v>
      </c>
      <c r="F212" s="75" t="s">
        <v>2151</v>
      </c>
      <c r="G212" s="75">
        <v>470.8</v>
      </c>
      <c r="H212" s="75" t="s">
        <v>699</v>
      </c>
      <c r="I212" s="75">
        <v>16.2</v>
      </c>
      <c r="J212" s="75">
        <v>2.4</v>
      </c>
      <c r="K212" s="75">
        <v>5.3</v>
      </c>
      <c r="L212" s="75">
        <v>0.7</v>
      </c>
      <c r="M212" s="75">
        <v>79</v>
      </c>
      <c r="N212" s="75">
        <v>32.6</v>
      </c>
      <c r="O212" s="75">
        <v>26.4</v>
      </c>
      <c r="P212" s="75">
        <v>29.2</v>
      </c>
      <c r="Q212" s="75">
        <v>70</v>
      </c>
      <c r="R212" s="75">
        <v>28.5</v>
      </c>
      <c r="S212" s="75">
        <v>1.1</v>
      </c>
      <c r="T212" s="75" t="s">
        <v>850</v>
      </c>
      <c r="U212" s="75" t="s">
        <v>2152</v>
      </c>
      <c r="V212" s="75">
        <v>2.5</v>
      </c>
      <c r="W212" s="75">
        <v>0.9</v>
      </c>
      <c r="X212" s="75" t="s">
        <v>1382</v>
      </c>
      <c r="Y212" s="75" t="s">
        <v>2153</v>
      </c>
      <c r="Z212" s="75">
        <v>2.7</v>
      </c>
      <c r="AA212" s="75" t="s">
        <v>1382</v>
      </c>
      <c r="AB212" s="75" t="s">
        <v>2154</v>
      </c>
      <c r="AC212" s="75">
        <v>19</v>
      </c>
      <c r="AD212" s="75" t="s">
        <v>25</v>
      </c>
      <c r="AE212" s="75">
        <v>967.3</v>
      </c>
      <c r="AF212" s="75">
        <v>951.2</v>
      </c>
      <c r="AG212" s="75">
        <v>0</v>
      </c>
      <c r="AH212" s="75" t="s">
        <v>25</v>
      </c>
      <c r="AI212" s="75" t="s">
        <v>25</v>
      </c>
      <c r="AJ212" s="75">
        <v>73</v>
      </c>
      <c r="AK212" s="75" t="s">
        <v>2155</v>
      </c>
      <c r="AL212" s="75">
        <v>6.1</v>
      </c>
      <c r="AM212" s="75">
        <v>37.2</v>
      </c>
      <c r="AN212" s="127">
        <v>-7.3</v>
      </c>
    </row>
    <row r="213" s="2" customFormat="1" customHeight="1" spans="1:40">
      <c r="A213" s="62"/>
      <c r="B213" s="55">
        <v>12</v>
      </c>
      <c r="C213" s="50" t="s">
        <v>2156</v>
      </c>
      <c r="D213" s="51" t="s">
        <v>2156</v>
      </c>
      <c r="E213" s="75" t="s">
        <v>2157</v>
      </c>
      <c r="F213" s="75" t="s">
        <v>2158</v>
      </c>
      <c r="G213" s="75">
        <v>344.9</v>
      </c>
      <c r="H213" s="75" t="s">
        <v>699</v>
      </c>
      <c r="I213" s="75">
        <v>17.1</v>
      </c>
      <c r="J213" s="75">
        <v>3.5</v>
      </c>
      <c r="K213" s="75">
        <v>6.2</v>
      </c>
      <c r="L213" s="75">
        <v>2.1</v>
      </c>
      <c r="M213" s="75">
        <v>82</v>
      </c>
      <c r="N213" s="75">
        <v>35.4</v>
      </c>
      <c r="O213" s="75">
        <v>27.1</v>
      </c>
      <c r="P213" s="75">
        <v>31.8</v>
      </c>
      <c r="Q213" s="75">
        <v>59</v>
      </c>
      <c r="R213" s="75">
        <v>31</v>
      </c>
      <c r="S213" s="75">
        <v>1.4</v>
      </c>
      <c r="T213" s="75" t="s">
        <v>850</v>
      </c>
      <c r="U213" s="75" t="s">
        <v>2159</v>
      </c>
      <c r="V213" s="75">
        <v>2.4</v>
      </c>
      <c r="W213" s="75">
        <v>1</v>
      </c>
      <c r="X213" s="75" t="s">
        <v>1047</v>
      </c>
      <c r="Y213" s="75" t="s">
        <v>2160</v>
      </c>
      <c r="Z213" s="75">
        <v>1.9</v>
      </c>
      <c r="AA213" s="75" t="s">
        <v>1047</v>
      </c>
      <c r="AB213" s="75" t="s">
        <v>2161</v>
      </c>
      <c r="AC213" s="75">
        <v>13</v>
      </c>
      <c r="AD213" s="75" t="s">
        <v>25</v>
      </c>
      <c r="AE213" s="75">
        <v>985</v>
      </c>
      <c r="AF213" s="75">
        <v>967.5</v>
      </c>
      <c r="AG213" s="75">
        <v>0</v>
      </c>
      <c r="AH213" s="75" t="s">
        <v>25</v>
      </c>
      <c r="AI213" s="75" t="s">
        <v>25</v>
      </c>
      <c r="AJ213" s="75">
        <v>65</v>
      </c>
      <c r="AK213" s="75" t="s">
        <v>1465</v>
      </c>
      <c r="AL213" s="75">
        <v>6.6</v>
      </c>
      <c r="AM213" s="75">
        <v>41.2</v>
      </c>
      <c r="AN213" s="127">
        <v>-4.5</v>
      </c>
    </row>
    <row r="214" s="2" customFormat="1" customHeight="1" spans="1:40">
      <c r="A214" s="62"/>
      <c r="B214" s="55">
        <v>13</v>
      </c>
      <c r="C214" s="50" t="s">
        <v>2162</v>
      </c>
      <c r="D214" s="51" t="s">
        <v>2162</v>
      </c>
      <c r="E214" s="75" t="s">
        <v>1820</v>
      </c>
      <c r="F214" s="75" t="s">
        <v>2163</v>
      </c>
      <c r="G214" s="75">
        <v>627.6</v>
      </c>
      <c r="H214" s="75" t="s">
        <v>699</v>
      </c>
      <c r="I214" s="75">
        <v>16.2</v>
      </c>
      <c r="J214" s="75">
        <v>2.9</v>
      </c>
      <c r="K214" s="75">
        <v>6.3</v>
      </c>
      <c r="L214" s="75">
        <v>1.1</v>
      </c>
      <c r="M214" s="75">
        <v>80</v>
      </c>
      <c r="N214" s="75">
        <v>32.1</v>
      </c>
      <c r="O214" s="75">
        <v>25.8</v>
      </c>
      <c r="P214" s="75">
        <v>28.6</v>
      </c>
      <c r="Q214" s="75">
        <v>70</v>
      </c>
      <c r="R214" s="75">
        <v>27.9</v>
      </c>
      <c r="S214" s="75">
        <v>1.8</v>
      </c>
      <c r="T214" s="75" t="s">
        <v>937</v>
      </c>
      <c r="U214" s="75" t="s">
        <v>2164</v>
      </c>
      <c r="V214" s="75">
        <v>2.9</v>
      </c>
      <c r="W214" s="75">
        <v>1.1</v>
      </c>
      <c r="X214" s="75" t="s">
        <v>1382</v>
      </c>
      <c r="Y214" s="75" t="s">
        <v>2087</v>
      </c>
      <c r="Z214" s="75">
        <v>2.1</v>
      </c>
      <c r="AA214" s="75" t="s">
        <v>1382</v>
      </c>
      <c r="AB214" s="75" t="s">
        <v>2165</v>
      </c>
      <c r="AC214" s="75">
        <v>16</v>
      </c>
      <c r="AD214" s="75" t="s">
        <v>25</v>
      </c>
      <c r="AE214" s="75">
        <v>949.7</v>
      </c>
      <c r="AF214" s="75">
        <v>935.4</v>
      </c>
      <c r="AG214" s="75">
        <v>0</v>
      </c>
      <c r="AH214" s="75" t="s">
        <v>25</v>
      </c>
      <c r="AI214" s="75" t="s">
        <v>25</v>
      </c>
      <c r="AJ214" s="75">
        <v>64</v>
      </c>
      <c r="AK214" s="75" t="s">
        <v>1391</v>
      </c>
      <c r="AL214" s="75">
        <v>6.6</v>
      </c>
      <c r="AM214" s="75">
        <v>35.4</v>
      </c>
      <c r="AN214" s="127">
        <v>-3.9</v>
      </c>
    </row>
    <row r="215" s="2" customFormat="1" customHeight="1" spans="1:40">
      <c r="A215" s="62"/>
      <c r="B215" s="55">
        <v>14</v>
      </c>
      <c r="C215" s="50" t="s">
        <v>2166</v>
      </c>
      <c r="D215" s="51" t="s">
        <v>2166</v>
      </c>
      <c r="E215" s="75" t="s">
        <v>1389</v>
      </c>
      <c r="F215" s="75" t="s">
        <v>2167</v>
      </c>
      <c r="G215" s="75">
        <v>417.7</v>
      </c>
      <c r="H215" s="75" t="s">
        <v>699</v>
      </c>
      <c r="I215" s="75">
        <v>16.9</v>
      </c>
      <c r="J215" s="75">
        <v>3.2</v>
      </c>
      <c r="K215" s="75">
        <v>5.8</v>
      </c>
      <c r="L215" s="75">
        <v>1.5</v>
      </c>
      <c r="M215" s="75">
        <v>82</v>
      </c>
      <c r="N215" s="75">
        <v>34.5</v>
      </c>
      <c r="O215" s="75">
        <v>26.9</v>
      </c>
      <c r="P215" s="75">
        <v>31.2</v>
      </c>
      <c r="Q215" s="75">
        <v>59</v>
      </c>
      <c r="R215" s="75">
        <v>30.3</v>
      </c>
      <c r="S215" s="75">
        <v>0.9</v>
      </c>
      <c r="T215" s="75" t="s">
        <v>700</v>
      </c>
      <c r="U215" s="75" t="s">
        <v>2168</v>
      </c>
      <c r="V215" s="75">
        <v>1.9</v>
      </c>
      <c r="W215" s="75">
        <v>0.6</v>
      </c>
      <c r="X215" s="75" t="s">
        <v>1382</v>
      </c>
      <c r="Y215" s="75" t="s">
        <v>2169</v>
      </c>
      <c r="Z215" s="75">
        <v>1.7</v>
      </c>
      <c r="AA215" s="75" t="s">
        <v>704</v>
      </c>
      <c r="AB215" s="75" t="s">
        <v>2170</v>
      </c>
      <c r="AC215" s="75">
        <v>17</v>
      </c>
      <c r="AD215" s="75" t="s">
        <v>25</v>
      </c>
      <c r="AE215" s="75">
        <v>979.9</v>
      </c>
      <c r="AF215" s="75">
        <v>962.7</v>
      </c>
      <c r="AG215" s="75">
        <v>0</v>
      </c>
      <c r="AH215" s="75" t="s">
        <v>25</v>
      </c>
      <c r="AI215" s="75" t="s">
        <v>25</v>
      </c>
      <c r="AJ215" s="75">
        <v>67</v>
      </c>
      <c r="AK215" s="75" t="s">
        <v>2171</v>
      </c>
      <c r="AL215" s="75">
        <v>6.2</v>
      </c>
      <c r="AM215" s="75">
        <v>40.3</v>
      </c>
      <c r="AN215" s="127">
        <v>-5.3</v>
      </c>
    </row>
    <row r="216" s="2" customFormat="1" customHeight="1" spans="1:40">
      <c r="A216" s="62"/>
      <c r="B216" s="55">
        <v>15</v>
      </c>
      <c r="C216" s="50" t="s">
        <v>2172</v>
      </c>
      <c r="D216" s="51" t="s">
        <v>2172</v>
      </c>
      <c r="E216" s="75" t="s">
        <v>2173</v>
      </c>
      <c r="F216" s="75" t="s">
        <v>2174</v>
      </c>
      <c r="G216" s="75">
        <v>357</v>
      </c>
      <c r="H216" s="75" t="s">
        <v>699</v>
      </c>
      <c r="I216" s="86">
        <v>17.2</v>
      </c>
      <c r="J216" s="75">
        <v>3.6</v>
      </c>
      <c r="K216" s="75">
        <v>6.6</v>
      </c>
      <c r="L216" s="75">
        <v>1.3</v>
      </c>
      <c r="M216" s="75">
        <v>84</v>
      </c>
      <c r="N216" s="75">
        <v>33.7</v>
      </c>
      <c r="O216" s="75">
        <v>26.7</v>
      </c>
      <c r="P216" s="75">
        <v>30.2</v>
      </c>
      <c r="Q216" s="75">
        <v>65</v>
      </c>
      <c r="R216" s="75">
        <v>29.5</v>
      </c>
      <c r="S216" s="75">
        <v>1.3</v>
      </c>
      <c r="T216" s="75" t="s">
        <v>734</v>
      </c>
      <c r="U216" s="75" t="s">
        <v>2175</v>
      </c>
      <c r="V216" s="75">
        <v>2.1</v>
      </c>
      <c r="W216" s="75">
        <v>0.8</v>
      </c>
      <c r="X216" s="75" t="s">
        <v>1047</v>
      </c>
      <c r="Y216" s="75" t="s">
        <v>2128</v>
      </c>
      <c r="Z216" s="75">
        <v>1.3</v>
      </c>
      <c r="AA216" s="75" t="s">
        <v>1047</v>
      </c>
      <c r="AB216" s="75" t="s">
        <v>2176</v>
      </c>
      <c r="AC216" s="75">
        <v>16</v>
      </c>
      <c r="AD216" s="75" t="s">
        <v>25</v>
      </c>
      <c r="AE216" s="75">
        <v>980.3</v>
      </c>
      <c r="AF216" s="75">
        <v>962.9</v>
      </c>
      <c r="AG216" s="75">
        <v>0</v>
      </c>
      <c r="AH216" s="75" t="s">
        <v>25</v>
      </c>
      <c r="AI216" s="75" t="s">
        <v>25</v>
      </c>
      <c r="AJ216" s="75">
        <v>62</v>
      </c>
      <c r="AK216" s="75" t="s">
        <v>2177</v>
      </c>
      <c r="AL216" s="75">
        <v>6.9</v>
      </c>
      <c r="AM216" s="75">
        <v>39.2</v>
      </c>
      <c r="AN216" s="127">
        <v>-4</v>
      </c>
    </row>
    <row r="217" s="3" customFormat="1" customHeight="1" spans="1:40">
      <c r="A217" s="82"/>
      <c r="B217" s="165">
        <v>16</v>
      </c>
      <c r="C217" s="50" t="s">
        <v>2178</v>
      </c>
      <c r="D217" s="51" t="s">
        <v>2179</v>
      </c>
      <c r="E217" s="51" t="s">
        <v>2180</v>
      </c>
      <c r="F217" s="51" t="s">
        <v>2181</v>
      </c>
      <c r="G217" s="51">
        <v>2664.4</v>
      </c>
      <c r="H217" s="51" t="s">
        <v>699</v>
      </c>
      <c r="I217" s="189">
        <v>8.6</v>
      </c>
      <c r="J217" s="51">
        <v>-4.1</v>
      </c>
      <c r="K217" s="51">
        <v>-0.6</v>
      </c>
      <c r="L217" s="51">
        <v>-6.1</v>
      </c>
      <c r="M217" s="51">
        <v>48</v>
      </c>
      <c r="N217" s="51">
        <v>27.3</v>
      </c>
      <c r="O217" s="51">
        <v>17.3</v>
      </c>
      <c r="P217" s="51">
        <v>22.4</v>
      </c>
      <c r="Q217" s="51">
        <v>83</v>
      </c>
      <c r="R217" s="51">
        <v>19.3</v>
      </c>
      <c r="S217" s="51">
        <v>1.1</v>
      </c>
      <c r="T217" s="51" t="s">
        <v>784</v>
      </c>
      <c r="U217" s="51" t="s">
        <v>2182</v>
      </c>
      <c r="V217" s="51">
        <v>3.1</v>
      </c>
      <c r="W217" s="51">
        <v>1</v>
      </c>
      <c r="X217" s="51" t="s">
        <v>786</v>
      </c>
      <c r="Y217" s="51" t="s">
        <v>2183</v>
      </c>
      <c r="Z217" s="51">
        <v>3.3</v>
      </c>
      <c r="AA217" s="51" t="s">
        <v>786</v>
      </c>
      <c r="AB217" s="51" t="s">
        <v>2184</v>
      </c>
      <c r="AC217" s="51">
        <v>62</v>
      </c>
      <c r="AD217" s="51">
        <v>25</v>
      </c>
      <c r="AE217" s="51">
        <v>733.3</v>
      </c>
      <c r="AF217" s="51">
        <v>734.7</v>
      </c>
      <c r="AG217" s="51">
        <v>122</v>
      </c>
      <c r="AH217" s="51" t="s">
        <v>2185</v>
      </c>
      <c r="AI217" s="51">
        <v>1.2</v>
      </c>
      <c r="AJ217" s="51">
        <v>162</v>
      </c>
      <c r="AK217" s="51" t="s">
        <v>2186</v>
      </c>
      <c r="AL217" s="51">
        <v>2.5</v>
      </c>
      <c r="AM217" s="51">
        <v>34.5</v>
      </c>
      <c r="AN217" s="117">
        <v>-16</v>
      </c>
    </row>
    <row r="218" s="9" customFormat="1" customHeight="1" spans="1:40">
      <c r="A218" s="52" t="s">
        <v>2187</v>
      </c>
      <c r="B218" s="66">
        <v>1</v>
      </c>
      <c r="C218" s="70" t="s">
        <v>2188</v>
      </c>
      <c r="D218" s="66" t="s">
        <v>2189</v>
      </c>
      <c r="E218" s="66" t="s">
        <v>2190</v>
      </c>
      <c r="F218" s="66" t="s">
        <v>2191</v>
      </c>
      <c r="G218" s="66">
        <v>1074.3</v>
      </c>
      <c r="H218" s="66" t="s">
        <v>699</v>
      </c>
      <c r="I218" s="66">
        <v>15.3</v>
      </c>
      <c r="J218" s="66">
        <v>-0.3</v>
      </c>
      <c r="K218" s="66">
        <v>5</v>
      </c>
      <c r="L218" s="66">
        <v>-2.5</v>
      </c>
      <c r="M218" s="66">
        <v>80</v>
      </c>
      <c r="N218" s="66">
        <v>30.1</v>
      </c>
      <c r="O218" s="66">
        <v>23</v>
      </c>
      <c r="P218" s="66">
        <v>27.1</v>
      </c>
      <c r="Q218" s="66">
        <v>64</v>
      </c>
      <c r="R218" s="66">
        <v>26.5</v>
      </c>
      <c r="S218" s="66">
        <v>2.1</v>
      </c>
      <c r="T218" s="66" t="s">
        <v>782</v>
      </c>
      <c r="U218" s="66" t="s">
        <v>2192</v>
      </c>
      <c r="V218" s="66">
        <v>3</v>
      </c>
      <c r="W218" s="66">
        <v>2.1</v>
      </c>
      <c r="X218" s="66" t="s">
        <v>1033</v>
      </c>
      <c r="Y218" s="66">
        <v>23</v>
      </c>
      <c r="Z218" s="66">
        <v>2.5</v>
      </c>
      <c r="AA218" s="66" t="s">
        <v>1047</v>
      </c>
      <c r="AB218" s="66" t="s">
        <v>1548</v>
      </c>
      <c r="AC218" s="66">
        <v>15</v>
      </c>
      <c r="AD218" s="66" t="s">
        <v>25</v>
      </c>
      <c r="AE218" s="66">
        <v>897.4</v>
      </c>
      <c r="AF218" s="66">
        <v>887.8</v>
      </c>
      <c r="AG218" s="66">
        <v>27</v>
      </c>
      <c r="AH218" s="66" t="s">
        <v>1330</v>
      </c>
      <c r="AI218" s="66">
        <v>4.6</v>
      </c>
      <c r="AJ218" s="66">
        <v>69</v>
      </c>
      <c r="AK218" s="66" t="s">
        <v>1893</v>
      </c>
      <c r="AL218" s="66">
        <v>6</v>
      </c>
      <c r="AM218" s="66">
        <v>35.1</v>
      </c>
      <c r="AN218" s="123">
        <v>-7.3</v>
      </c>
    </row>
    <row r="219" s="2" customFormat="1" customHeight="1" spans="1:40">
      <c r="A219" s="74"/>
      <c r="B219" s="53">
        <v>2</v>
      </c>
      <c r="C219" s="54" t="s">
        <v>2193</v>
      </c>
      <c r="D219" s="53" t="s">
        <v>2194</v>
      </c>
      <c r="E219" s="75" t="s">
        <v>2195</v>
      </c>
      <c r="F219" s="75" t="s">
        <v>2196</v>
      </c>
      <c r="G219" s="75">
        <v>843.9</v>
      </c>
      <c r="H219" s="75" t="s">
        <v>699</v>
      </c>
      <c r="I219" s="75">
        <v>15.3</v>
      </c>
      <c r="J219" s="75">
        <v>0.3</v>
      </c>
      <c r="K219" s="75">
        <v>4.5</v>
      </c>
      <c r="L219" s="75">
        <v>-1.7</v>
      </c>
      <c r="M219" s="75">
        <v>83</v>
      </c>
      <c r="N219" s="75">
        <v>31.8</v>
      </c>
      <c r="O219" s="75">
        <v>24.3</v>
      </c>
      <c r="P219" s="75">
        <v>28.8</v>
      </c>
      <c r="Q219" s="75">
        <v>63</v>
      </c>
      <c r="R219" s="75">
        <v>27.9</v>
      </c>
      <c r="S219" s="75">
        <v>1.1</v>
      </c>
      <c r="T219" s="75" t="s">
        <v>782</v>
      </c>
      <c r="U219" s="75" t="s">
        <v>2197</v>
      </c>
      <c r="V219" s="75">
        <v>2.3</v>
      </c>
      <c r="W219" s="75">
        <v>1</v>
      </c>
      <c r="X219" s="75" t="s">
        <v>1287</v>
      </c>
      <c r="Y219" s="75" t="s">
        <v>2198</v>
      </c>
      <c r="Z219" s="75">
        <v>1.9</v>
      </c>
      <c r="AA219" s="75" t="s">
        <v>1496</v>
      </c>
      <c r="AB219" s="75" t="s">
        <v>2154</v>
      </c>
      <c r="AC219" s="75">
        <v>11</v>
      </c>
      <c r="AD219" s="75" t="s">
        <v>25</v>
      </c>
      <c r="AE219" s="75">
        <v>924</v>
      </c>
      <c r="AF219" s="75">
        <v>911.8</v>
      </c>
      <c r="AG219" s="75">
        <v>35</v>
      </c>
      <c r="AH219" s="75" t="s">
        <v>2199</v>
      </c>
      <c r="AI219" s="75">
        <v>4.4</v>
      </c>
      <c r="AJ219" s="75">
        <v>91</v>
      </c>
      <c r="AK219" s="75" t="s">
        <v>1790</v>
      </c>
      <c r="AL219" s="75">
        <v>5.6</v>
      </c>
      <c r="AM219" s="75">
        <v>37.4</v>
      </c>
      <c r="AN219" s="127">
        <v>-7.1</v>
      </c>
    </row>
    <row r="220" s="2" customFormat="1" customHeight="1" spans="1:40">
      <c r="A220" s="74"/>
      <c r="B220" s="53">
        <v>3</v>
      </c>
      <c r="C220" s="54" t="s">
        <v>2200</v>
      </c>
      <c r="D220" s="53" t="s">
        <v>2201</v>
      </c>
      <c r="E220" s="75" t="s">
        <v>2202</v>
      </c>
      <c r="F220" s="75" t="s">
        <v>2203</v>
      </c>
      <c r="G220" s="75">
        <v>1510.6</v>
      </c>
      <c r="H220" s="75" t="s">
        <v>699</v>
      </c>
      <c r="I220" s="75">
        <v>12.8</v>
      </c>
      <c r="J220" s="75">
        <v>-1.7</v>
      </c>
      <c r="K220" s="75">
        <v>2.7</v>
      </c>
      <c r="L220" s="75">
        <v>-3.5</v>
      </c>
      <c r="M220" s="75">
        <v>87</v>
      </c>
      <c r="N220" s="75">
        <v>29.2</v>
      </c>
      <c r="O220" s="75">
        <v>21.8</v>
      </c>
      <c r="P220" s="75">
        <v>25.7</v>
      </c>
      <c r="Q220" s="75">
        <v>64</v>
      </c>
      <c r="R220" s="75">
        <v>24.5</v>
      </c>
      <c r="S220" s="75">
        <v>0.9</v>
      </c>
      <c r="T220" s="75" t="s">
        <v>863</v>
      </c>
      <c r="U220" s="75" t="s">
        <v>2204</v>
      </c>
      <c r="V220" s="75">
        <v>2.3</v>
      </c>
      <c r="W220" s="75">
        <v>0.6</v>
      </c>
      <c r="X220" s="75" t="s">
        <v>863</v>
      </c>
      <c r="Y220" s="75" t="s">
        <v>2205</v>
      </c>
      <c r="Z220" s="75">
        <v>1.9</v>
      </c>
      <c r="AA220" s="75" t="s">
        <v>863</v>
      </c>
      <c r="AB220" s="75" t="s">
        <v>2206</v>
      </c>
      <c r="AC220" s="75">
        <v>17</v>
      </c>
      <c r="AD220" s="75" t="s">
        <v>25</v>
      </c>
      <c r="AE220" s="75">
        <v>850.9</v>
      </c>
      <c r="AF220" s="75">
        <v>844.2</v>
      </c>
      <c r="AG220" s="75">
        <v>67</v>
      </c>
      <c r="AH220" s="75" t="s">
        <v>1438</v>
      </c>
      <c r="AI220" s="75">
        <v>3.4</v>
      </c>
      <c r="AJ220" s="75">
        <v>112</v>
      </c>
      <c r="AK220" s="75" t="s">
        <v>2207</v>
      </c>
      <c r="AL220" s="75">
        <v>4.4</v>
      </c>
      <c r="AM220" s="75">
        <v>39.7</v>
      </c>
      <c r="AN220" s="127">
        <v>-11.3</v>
      </c>
    </row>
    <row r="221" s="2" customFormat="1" customHeight="1" spans="1:40">
      <c r="A221" s="74"/>
      <c r="B221" s="53">
        <v>4</v>
      </c>
      <c r="C221" s="54" t="s">
        <v>2208</v>
      </c>
      <c r="D221" s="53" t="s">
        <v>2209</v>
      </c>
      <c r="E221" s="75" t="s">
        <v>2210</v>
      </c>
      <c r="F221" s="75" t="s">
        <v>2211</v>
      </c>
      <c r="G221" s="75">
        <v>1392.9</v>
      </c>
      <c r="H221" s="75" t="s">
        <v>699</v>
      </c>
      <c r="I221" s="86">
        <v>14.1</v>
      </c>
      <c r="J221" s="75">
        <v>-1.1</v>
      </c>
      <c r="K221" s="75">
        <v>4.3</v>
      </c>
      <c r="L221" s="75">
        <v>-3</v>
      </c>
      <c r="M221" s="75">
        <v>84</v>
      </c>
      <c r="N221" s="75">
        <v>27.7</v>
      </c>
      <c r="O221" s="75">
        <v>21.8</v>
      </c>
      <c r="P221" s="75">
        <v>24.8</v>
      </c>
      <c r="Q221" s="75">
        <v>70</v>
      </c>
      <c r="R221" s="75">
        <v>24.5</v>
      </c>
      <c r="S221" s="75">
        <v>2.3</v>
      </c>
      <c r="T221" s="75" t="s">
        <v>948</v>
      </c>
      <c r="U221" s="75">
        <v>25</v>
      </c>
      <c r="V221" s="75">
        <v>3.4</v>
      </c>
      <c r="W221" s="75">
        <v>2.4</v>
      </c>
      <c r="X221" s="75" t="s">
        <v>1033</v>
      </c>
      <c r="Y221" s="75">
        <v>31</v>
      </c>
      <c r="Z221" s="75">
        <v>2.8</v>
      </c>
      <c r="AA221" s="75" t="s">
        <v>1033</v>
      </c>
      <c r="AB221" s="75">
        <v>22</v>
      </c>
      <c r="AC221" s="75">
        <v>18</v>
      </c>
      <c r="AD221" s="75" t="s">
        <v>25</v>
      </c>
      <c r="AE221" s="75">
        <v>963.1</v>
      </c>
      <c r="AF221" s="75">
        <v>856</v>
      </c>
      <c r="AG221" s="75">
        <v>41</v>
      </c>
      <c r="AH221" s="75" t="s">
        <v>2212</v>
      </c>
      <c r="AI221" s="75">
        <v>4.2</v>
      </c>
      <c r="AJ221" s="75">
        <v>99</v>
      </c>
      <c r="AK221" s="75" t="s">
        <v>2213</v>
      </c>
      <c r="AL221" s="75">
        <v>5.7</v>
      </c>
      <c r="AM221" s="75">
        <v>33.4</v>
      </c>
      <c r="AN221" s="127">
        <v>-7.6</v>
      </c>
    </row>
    <row r="222" s="2" customFormat="1" customHeight="1" spans="1:40">
      <c r="A222" s="74"/>
      <c r="B222" s="53">
        <v>5</v>
      </c>
      <c r="C222" s="54" t="s">
        <v>2214</v>
      </c>
      <c r="D222" s="53" t="s">
        <v>2215</v>
      </c>
      <c r="E222" s="75" t="s">
        <v>2216</v>
      </c>
      <c r="F222" s="75" t="s">
        <v>2217</v>
      </c>
      <c r="G222" s="75">
        <v>279.7</v>
      </c>
      <c r="H222" s="75" t="s">
        <v>699</v>
      </c>
      <c r="I222" s="75">
        <v>17</v>
      </c>
      <c r="J222" s="75">
        <v>1.4</v>
      </c>
      <c r="K222" s="75">
        <v>5.5</v>
      </c>
      <c r="L222" s="75">
        <v>-0.5</v>
      </c>
      <c r="M222" s="75">
        <v>76</v>
      </c>
      <c r="N222" s="75">
        <v>35.3</v>
      </c>
      <c r="O222" s="75">
        <v>26.7</v>
      </c>
      <c r="P222" s="75">
        <v>32.2</v>
      </c>
      <c r="Q222" s="75">
        <v>60</v>
      </c>
      <c r="R222" s="75">
        <v>30.7</v>
      </c>
      <c r="S222" s="75">
        <v>0.8</v>
      </c>
      <c r="T222" s="75" t="s">
        <v>782</v>
      </c>
      <c r="U222" s="75" t="s">
        <v>2218</v>
      </c>
      <c r="V222" s="75">
        <v>2.3</v>
      </c>
      <c r="W222" s="75">
        <v>0.9</v>
      </c>
      <c r="X222" s="75" t="s">
        <v>850</v>
      </c>
      <c r="Y222" s="75" t="s">
        <v>2219</v>
      </c>
      <c r="Z222" s="75">
        <v>2.2</v>
      </c>
      <c r="AA222" s="75" t="s">
        <v>850</v>
      </c>
      <c r="AB222" s="75" t="s">
        <v>2220</v>
      </c>
      <c r="AC222" s="75">
        <v>15</v>
      </c>
      <c r="AD222" s="75" t="s">
        <v>25</v>
      </c>
      <c r="AE222" s="75">
        <v>991.3</v>
      </c>
      <c r="AF222" s="75">
        <v>973.1</v>
      </c>
      <c r="AG222" s="75">
        <v>5</v>
      </c>
      <c r="AH222" s="75" t="s">
        <v>2221</v>
      </c>
      <c r="AI222" s="75">
        <v>4.9</v>
      </c>
      <c r="AJ222" s="75">
        <v>64</v>
      </c>
      <c r="AK222" s="75" t="s">
        <v>2222</v>
      </c>
      <c r="AL222" s="75">
        <v>6.3</v>
      </c>
      <c r="AM222" s="75">
        <v>40.1</v>
      </c>
      <c r="AN222" s="127">
        <v>-9.2</v>
      </c>
    </row>
    <row r="223" s="2" customFormat="1" customHeight="1" spans="1:40">
      <c r="A223" s="74"/>
      <c r="B223" s="53">
        <v>6</v>
      </c>
      <c r="C223" s="54" t="s">
        <v>2223</v>
      </c>
      <c r="D223" s="53" t="s">
        <v>2224</v>
      </c>
      <c r="E223" s="75" t="s">
        <v>2225</v>
      </c>
      <c r="F223" s="75" t="s">
        <v>2226</v>
      </c>
      <c r="G223" s="75">
        <v>1378.5</v>
      </c>
      <c r="H223" s="75" t="s">
        <v>699</v>
      </c>
      <c r="I223" s="75">
        <v>15.3</v>
      </c>
      <c r="J223" s="75">
        <v>0.6</v>
      </c>
      <c r="K223" s="75">
        <v>6.3</v>
      </c>
      <c r="L223" s="75">
        <v>-1.3</v>
      </c>
      <c r="M223" s="75">
        <v>84</v>
      </c>
      <c r="N223" s="75">
        <v>28.7</v>
      </c>
      <c r="O223" s="75">
        <v>22.2</v>
      </c>
      <c r="P223" s="75">
        <v>25.3</v>
      </c>
      <c r="Q223" s="75">
        <v>69</v>
      </c>
      <c r="R223" s="75">
        <v>24.8</v>
      </c>
      <c r="S223" s="75">
        <v>1.8</v>
      </c>
      <c r="T223" s="75" t="s">
        <v>742</v>
      </c>
      <c r="U223" s="75" t="s">
        <v>2079</v>
      </c>
      <c r="V223" s="75">
        <v>2.3</v>
      </c>
      <c r="W223" s="75">
        <v>2.2</v>
      </c>
      <c r="X223" s="75" t="s">
        <v>850</v>
      </c>
      <c r="Y223" s="75" t="s">
        <v>1369</v>
      </c>
      <c r="Z223" s="75">
        <v>2.3</v>
      </c>
      <c r="AA223" s="75" t="s">
        <v>742</v>
      </c>
      <c r="AB223" s="75" t="s">
        <v>2029</v>
      </c>
      <c r="AC223" s="75">
        <v>29</v>
      </c>
      <c r="AD223" s="75" t="s">
        <v>25</v>
      </c>
      <c r="AE223" s="75">
        <v>864.4</v>
      </c>
      <c r="AF223" s="75">
        <v>857.5</v>
      </c>
      <c r="AG223" s="75">
        <v>0</v>
      </c>
      <c r="AH223" s="75" t="s">
        <v>25</v>
      </c>
      <c r="AI223" s="75" t="s">
        <v>25</v>
      </c>
      <c r="AJ223" s="75">
        <v>65</v>
      </c>
      <c r="AK223" s="75" t="s">
        <v>1465</v>
      </c>
      <c r="AL223" s="75">
        <v>6.7</v>
      </c>
      <c r="AM223" s="75">
        <v>35.5</v>
      </c>
      <c r="AN223" s="127">
        <v>-6.2</v>
      </c>
    </row>
    <row r="224" s="2" customFormat="1" customHeight="1" spans="1:40">
      <c r="A224" s="74"/>
      <c r="B224" s="53">
        <v>7</v>
      </c>
      <c r="C224" s="54" t="s">
        <v>2227</v>
      </c>
      <c r="D224" s="53" t="s">
        <v>2228</v>
      </c>
      <c r="E224" s="75" t="s">
        <v>2225</v>
      </c>
      <c r="F224" s="75" t="s">
        <v>2167</v>
      </c>
      <c r="G224" s="75">
        <v>440.3</v>
      </c>
      <c r="H224" s="75" t="s">
        <v>699</v>
      </c>
      <c r="I224" s="86">
        <v>19.6</v>
      </c>
      <c r="J224" s="75">
        <v>5.5</v>
      </c>
      <c r="K224" s="75">
        <v>10.2</v>
      </c>
      <c r="L224" s="75">
        <v>3.7</v>
      </c>
      <c r="M224" s="75">
        <v>73</v>
      </c>
      <c r="N224" s="75">
        <v>34.5</v>
      </c>
      <c r="O224" s="75" t="s">
        <v>2229</v>
      </c>
      <c r="P224" s="75">
        <v>31.2</v>
      </c>
      <c r="Q224" s="75">
        <v>66</v>
      </c>
      <c r="R224" s="75">
        <v>29.3</v>
      </c>
      <c r="S224" s="75">
        <v>0.6</v>
      </c>
      <c r="T224" s="75" t="s">
        <v>742</v>
      </c>
      <c r="U224" s="75" t="s">
        <v>2230</v>
      </c>
      <c r="V224" s="75">
        <v>1.7</v>
      </c>
      <c r="W224" s="75">
        <v>0.7</v>
      </c>
      <c r="X224" s="75" t="s">
        <v>742</v>
      </c>
      <c r="Y224" s="75" t="s">
        <v>2231</v>
      </c>
      <c r="Z224" s="75">
        <v>1.8</v>
      </c>
      <c r="AA224" s="75" t="s">
        <v>742</v>
      </c>
      <c r="AB224" s="75" t="s">
        <v>2232</v>
      </c>
      <c r="AC224" s="75">
        <v>21</v>
      </c>
      <c r="AD224" s="75" t="s">
        <v>25</v>
      </c>
      <c r="AE224" s="75">
        <v>968.6</v>
      </c>
      <c r="AF224" s="75">
        <v>954.7</v>
      </c>
      <c r="AG224" s="75">
        <v>0</v>
      </c>
      <c r="AH224" s="75" t="s">
        <v>25</v>
      </c>
      <c r="AI224" s="75" t="s">
        <v>25</v>
      </c>
      <c r="AJ224" s="75">
        <v>0</v>
      </c>
      <c r="AK224" s="75" t="s">
        <v>25</v>
      </c>
      <c r="AL224" s="75" t="s">
        <v>25</v>
      </c>
      <c r="AM224" s="75">
        <v>39.2</v>
      </c>
      <c r="AN224" s="127">
        <v>-2.7</v>
      </c>
    </row>
    <row r="225" s="2" customFormat="1" customHeight="1" spans="1:40">
      <c r="A225" s="74"/>
      <c r="B225" s="53">
        <v>8</v>
      </c>
      <c r="C225" s="54" t="s">
        <v>2233</v>
      </c>
      <c r="D225" s="53" t="s">
        <v>2234</v>
      </c>
      <c r="E225" s="75" t="s">
        <v>2235</v>
      </c>
      <c r="F225" s="75" t="s">
        <v>2236</v>
      </c>
      <c r="G225" s="75">
        <v>720.3</v>
      </c>
      <c r="H225" s="75" t="s">
        <v>699</v>
      </c>
      <c r="I225" s="86">
        <v>15.7</v>
      </c>
      <c r="J225" s="75">
        <v>-0.4</v>
      </c>
      <c r="K225" s="75">
        <v>4.7</v>
      </c>
      <c r="L225" s="75">
        <v>-2.3</v>
      </c>
      <c r="M225" s="75">
        <v>80</v>
      </c>
      <c r="N225" s="75">
        <v>32.1</v>
      </c>
      <c r="O225" s="75">
        <v>24.5</v>
      </c>
      <c r="P225" s="75">
        <v>29</v>
      </c>
      <c r="Q225" s="75">
        <v>64</v>
      </c>
      <c r="R225" s="75">
        <v>28.3</v>
      </c>
      <c r="S225" s="75">
        <v>1.6</v>
      </c>
      <c r="T225" s="75" t="s">
        <v>782</v>
      </c>
      <c r="U225" s="75" t="s">
        <v>2237</v>
      </c>
      <c r="V225" s="75">
        <v>3.1</v>
      </c>
      <c r="W225" s="75">
        <v>1.6</v>
      </c>
      <c r="X225" s="75" t="s">
        <v>732</v>
      </c>
      <c r="Y225" s="75" t="s">
        <v>2238</v>
      </c>
      <c r="Z225" s="75">
        <v>2.3</v>
      </c>
      <c r="AA225" s="75" t="s">
        <v>732</v>
      </c>
      <c r="AB225" s="75" t="s">
        <v>2164</v>
      </c>
      <c r="AC225" s="75">
        <v>16</v>
      </c>
      <c r="AD225" s="75" t="s">
        <v>25</v>
      </c>
      <c r="AE225" s="75">
        <v>938.3</v>
      </c>
      <c r="AF225" s="75">
        <v>925.2</v>
      </c>
      <c r="AG225" s="75">
        <v>30</v>
      </c>
      <c r="AH225" s="75" t="s">
        <v>2239</v>
      </c>
      <c r="AI225" s="75">
        <v>4.4</v>
      </c>
      <c r="AJ225" s="75">
        <v>87</v>
      </c>
      <c r="AK225" s="75" t="s">
        <v>1515</v>
      </c>
      <c r="AL225" s="75">
        <v>5.8</v>
      </c>
      <c r="AM225" s="75">
        <v>37.5</v>
      </c>
      <c r="AN225" s="127">
        <v>-9.7</v>
      </c>
    </row>
    <row r="226" s="9" customFormat="1" customHeight="1" spans="1:40">
      <c r="A226" s="56"/>
      <c r="B226" s="184">
        <v>9</v>
      </c>
      <c r="C226" s="70" t="s">
        <v>2240</v>
      </c>
      <c r="D226" s="66" t="s">
        <v>2241</v>
      </c>
      <c r="E226" s="66" t="s">
        <v>2242</v>
      </c>
      <c r="F226" s="66" t="s">
        <v>2243</v>
      </c>
      <c r="G226" s="66">
        <v>1515.2</v>
      </c>
      <c r="H226" s="66" t="s">
        <v>699</v>
      </c>
      <c r="I226" s="66">
        <v>15.2</v>
      </c>
      <c r="J226" s="66">
        <v>0.6</v>
      </c>
      <c r="K226" s="66">
        <v>6.5</v>
      </c>
      <c r="L226" s="66">
        <v>-1.4</v>
      </c>
      <c r="M226" s="66">
        <v>79</v>
      </c>
      <c r="N226" s="66">
        <v>29.3</v>
      </c>
      <c r="O226" s="66">
        <v>21.6</v>
      </c>
      <c r="P226" s="66">
        <v>25.5</v>
      </c>
      <c r="Q226" s="66">
        <v>65</v>
      </c>
      <c r="R226" s="66">
        <v>24.7</v>
      </c>
      <c r="S226" s="66">
        <v>1.3</v>
      </c>
      <c r="T226" s="66" t="s">
        <v>937</v>
      </c>
      <c r="U226" s="66" t="s">
        <v>2244</v>
      </c>
      <c r="V226" s="66">
        <v>2.5</v>
      </c>
      <c r="W226" s="66">
        <v>2</v>
      </c>
      <c r="X226" s="66" t="s">
        <v>850</v>
      </c>
      <c r="Y226" s="66" t="s">
        <v>2245</v>
      </c>
      <c r="Z226" s="66">
        <v>2.5</v>
      </c>
      <c r="AA226" s="66" t="s">
        <v>850</v>
      </c>
      <c r="AB226" s="66" t="s">
        <v>1863</v>
      </c>
      <c r="AC226" s="66">
        <v>33</v>
      </c>
      <c r="AD226" s="66" t="s">
        <v>25</v>
      </c>
      <c r="AE226" s="66">
        <v>849.6</v>
      </c>
      <c r="AF226" s="66">
        <v>843.8</v>
      </c>
      <c r="AG226" s="66">
        <v>0</v>
      </c>
      <c r="AH226" s="66" t="s">
        <v>25</v>
      </c>
      <c r="AI226" s="66" t="s">
        <v>25</v>
      </c>
      <c r="AJ226" s="66">
        <v>66</v>
      </c>
      <c r="AK226" s="66" t="s">
        <v>1491</v>
      </c>
      <c r="AL226" s="66">
        <v>6.9</v>
      </c>
      <c r="AM226" s="66">
        <v>35.1</v>
      </c>
      <c r="AN226" s="123">
        <v>-7.9</v>
      </c>
    </row>
    <row r="227" s="11" customFormat="1" customHeight="1" spans="1:40">
      <c r="A227" s="151" t="s">
        <v>2246</v>
      </c>
      <c r="B227" s="185">
        <v>1</v>
      </c>
      <c r="C227" s="141" t="s">
        <v>2247</v>
      </c>
      <c r="D227" s="68" t="s">
        <v>2248</v>
      </c>
      <c r="E227" s="68" t="s">
        <v>2249</v>
      </c>
      <c r="F227" s="68" t="s">
        <v>2250</v>
      </c>
      <c r="G227" s="68">
        <v>1892.4</v>
      </c>
      <c r="H227" s="68" t="s">
        <v>699</v>
      </c>
      <c r="I227" s="68">
        <v>14.9</v>
      </c>
      <c r="J227" s="68">
        <v>3.6</v>
      </c>
      <c r="K227" s="68">
        <v>8.1</v>
      </c>
      <c r="L227" s="68">
        <v>0.9</v>
      </c>
      <c r="M227" s="68">
        <v>68</v>
      </c>
      <c r="N227" s="68">
        <v>26.2</v>
      </c>
      <c r="O227" s="68">
        <v>20</v>
      </c>
      <c r="P227" s="68">
        <v>23</v>
      </c>
      <c r="Q227" s="68">
        <v>68</v>
      </c>
      <c r="R227" s="68">
        <v>22.4</v>
      </c>
      <c r="S227" s="68">
        <v>1.8</v>
      </c>
      <c r="T227" s="68" t="s">
        <v>937</v>
      </c>
      <c r="U227" s="68" t="s">
        <v>855</v>
      </c>
      <c r="V227" s="68">
        <v>2.6</v>
      </c>
      <c r="W227" s="68">
        <v>2.2</v>
      </c>
      <c r="X227" s="68" t="s">
        <v>937</v>
      </c>
      <c r="Y227" s="68" t="s">
        <v>2251</v>
      </c>
      <c r="Z227" s="68">
        <v>3.7</v>
      </c>
      <c r="AA227" s="68" t="s">
        <v>937</v>
      </c>
      <c r="AB227" s="68" t="s">
        <v>1236</v>
      </c>
      <c r="AC227" s="68">
        <v>66</v>
      </c>
      <c r="AD227" s="68" t="s">
        <v>25</v>
      </c>
      <c r="AE227" s="68">
        <v>811.9</v>
      </c>
      <c r="AF227" s="68">
        <v>808.2</v>
      </c>
      <c r="AG227" s="68">
        <v>0</v>
      </c>
      <c r="AH227" s="68" t="s">
        <v>25</v>
      </c>
      <c r="AI227" s="68" t="s">
        <v>25</v>
      </c>
      <c r="AJ227" s="68">
        <v>27</v>
      </c>
      <c r="AK227" s="68" t="s">
        <v>2252</v>
      </c>
      <c r="AL227" s="68">
        <v>7.7</v>
      </c>
      <c r="AM227" s="68">
        <v>30.4</v>
      </c>
      <c r="AN227" s="125">
        <v>-7.8</v>
      </c>
    </row>
    <row r="228" s="2" customFormat="1" customHeight="1" spans="1:40">
      <c r="A228" s="62"/>
      <c r="B228" s="55">
        <v>2</v>
      </c>
      <c r="C228" s="50" t="s">
        <v>2253</v>
      </c>
      <c r="D228" s="51" t="s">
        <v>2254</v>
      </c>
      <c r="E228" s="75" t="s">
        <v>2255</v>
      </c>
      <c r="F228" s="75" t="s">
        <v>2256</v>
      </c>
      <c r="G228" s="75">
        <v>1653.5</v>
      </c>
      <c r="H228" s="75" t="s">
        <v>699</v>
      </c>
      <c r="I228" s="75">
        <v>15.9</v>
      </c>
      <c r="J228" s="75">
        <v>6.6</v>
      </c>
      <c r="K228" s="75">
        <v>8.5</v>
      </c>
      <c r="L228" s="75">
        <v>5.6</v>
      </c>
      <c r="M228" s="75">
        <v>69</v>
      </c>
      <c r="N228" s="75">
        <v>27.1</v>
      </c>
      <c r="O228" s="75">
        <v>20.9</v>
      </c>
      <c r="P228" s="75">
        <v>24.2</v>
      </c>
      <c r="Q228" s="75">
        <v>67</v>
      </c>
      <c r="R228" s="75">
        <v>23.1</v>
      </c>
      <c r="S228" s="75">
        <v>1.3</v>
      </c>
      <c r="T228" s="75" t="s">
        <v>782</v>
      </c>
      <c r="U228" s="75" t="s">
        <v>2257</v>
      </c>
      <c r="V228" s="75">
        <v>2.5</v>
      </c>
      <c r="W228" s="75">
        <v>1.5</v>
      </c>
      <c r="X228" s="75" t="s">
        <v>1008</v>
      </c>
      <c r="Y228" s="75" t="s">
        <v>2258</v>
      </c>
      <c r="Z228" s="75">
        <v>3.4</v>
      </c>
      <c r="AA228" s="75" t="s">
        <v>1008</v>
      </c>
      <c r="AB228" s="75" t="s">
        <v>2259</v>
      </c>
      <c r="AC228" s="75">
        <v>74</v>
      </c>
      <c r="AD228" s="75" t="s">
        <v>25</v>
      </c>
      <c r="AE228" s="75">
        <v>835.7</v>
      </c>
      <c r="AF228" s="75">
        <v>830.3</v>
      </c>
      <c r="AG228" s="75">
        <v>0</v>
      </c>
      <c r="AH228" s="75" t="s">
        <v>25</v>
      </c>
      <c r="AI228" s="75" t="s">
        <v>25</v>
      </c>
      <c r="AJ228" s="75">
        <v>6</v>
      </c>
      <c r="AK228" s="75" t="s">
        <v>2260</v>
      </c>
      <c r="AL228" s="75">
        <v>7.9</v>
      </c>
      <c r="AM228" s="75">
        <v>32.3</v>
      </c>
      <c r="AN228" s="127">
        <v>-3.8</v>
      </c>
    </row>
    <row r="229" s="2" customFormat="1" customHeight="1" spans="1:40">
      <c r="A229" s="62"/>
      <c r="B229" s="186">
        <v>3</v>
      </c>
      <c r="C229" s="50" t="s">
        <v>2261</v>
      </c>
      <c r="D229" s="51" t="s">
        <v>2262</v>
      </c>
      <c r="E229" s="75" t="s">
        <v>2263</v>
      </c>
      <c r="F229" s="75" t="s">
        <v>2264</v>
      </c>
      <c r="G229" s="75">
        <v>1949.5</v>
      </c>
      <c r="H229" s="75" t="s">
        <v>699</v>
      </c>
      <c r="I229" s="75">
        <v>11.6</v>
      </c>
      <c r="J229" s="75">
        <v>-3.1</v>
      </c>
      <c r="K229" s="75">
        <v>2.2</v>
      </c>
      <c r="L229" s="75">
        <v>-5.2</v>
      </c>
      <c r="M229" s="75">
        <v>74</v>
      </c>
      <c r="N229" s="75">
        <v>27.3</v>
      </c>
      <c r="O229" s="75">
        <v>19.5</v>
      </c>
      <c r="P229" s="75">
        <v>23.5</v>
      </c>
      <c r="Q229" s="75">
        <v>63</v>
      </c>
      <c r="R229" s="75">
        <v>22.5</v>
      </c>
      <c r="S229" s="75">
        <v>1.6</v>
      </c>
      <c r="T229" s="75" t="s">
        <v>1506</v>
      </c>
      <c r="U229" s="75" t="s">
        <v>1984</v>
      </c>
      <c r="V229" s="75">
        <v>3</v>
      </c>
      <c r="W229" s="75">
        <v>2.4</v>
      </c>
      <c r="X229" s="75" t="s">
        <v>1506</v>
      </c>
      <c r="Y229" s="75" t="s">
        <v>2265</v>
      </c>
      <c r="Z229" s="75">
        <v>3.6</v>
      </c>
      <c r="AA229" s="75" t="s">
        <v>1506</v>
      </c>
      <c r="AB229" s="75" t="s">
        <v>2266</v>
      </c>
      <c r="AC229" s="75">
        <v>43</v>
      </c>
      <c r="AD229" s="75" t="s">
        <v>25</v>
      </c>
      <c r="AE229" s="75">
        <v>805.3</v>
      </c>
      <c r="AF229" s="75">
        <v>802</v>
      </c>
      <c r="AG229" s="75">
        <v>73</v>
      </c>
      <c r="AH229" s="75" t="s">
        <v>2267</v>
      </c>
      <c r="AI229" s="75">
        <v>3.1</v>
      </c>
      <c r="AJ229" s="75">
        <v>122</v>
      </c>
      <c r="AK229" s="75" t="s">
        <v>2268</v>
      </c>
      <c r="AL229" s="75">
        <v>4.1</v>
      </c>
      <c r="AM229" s="75">
        <v>33.4</v>
      </c>
      <c r="AN229" s="127">
        <v>-10.6</v>
      </c>
    </row>
    <row r="230" s="2" customFormat="1" customHeight="1" spans="1:40">
      <c r="A230" s="62"/>
      <c r="B230" s="55">
        <v>4</v>
      </c>
      <c r="C230" s="50" t="s">
        <v>2269</v>
      </c>
      <c r="D230" s="51" t="s">
        <v>2270</v>
      </c>
      <c r="E230" s="75" t="s">
        <v>2271</v>
      </c>
      <c r="F230" s="75" t="s">
        <v>2272</v>
      </c>
      <c r="G230" s="75">
        <v>2392.4</v>
      </c>
      <c r="H230" s="75" t="s">
        <v>699</v>
      </c>
      <c r="I230" s="75">
        <v>12.7</v>
      </c>
      <c r="J230" s="75">
        <v>3.1</v>
      </c>
      <c r="K230" s="75">
        <v>6</v>
      </c>
      <c r="L230" s="75">
        <v>1.3</v>
      </c>
      <c r="M230" s="75">
        <v>46</v>
      </c>
      <c r="N230" s="75">
        <v>25.6</v>
      </c>
      <c r="O230" s="75">
        <v>18.1</v>
      </c>
      <c r="P230" s="75">
        <v>22.3</v>
      </c>
      <c r="Q230" s="75">
        <v>59</v>
      </c>
      <c r="R230" s="75">
        <v>21.3</v>
      </c>
      <c r="S230" s="75">
        <v>2.5</v>
      </c>
      <c r="T230" s="75" t="s">
        <v>1287</v>
      </c>
      <c r="U230" s="75" t="s">
        <v>1251</v>
      </c>
      <c r="V230" s="75">
        <v>2.5</v>
      </c>
      <c r="W230" s="75">
        <v>4.2</v>
      </c>
      <c r="X230" s="75" t="s">
        <v>1134</v>
      </c>
      <c r="Y230" s="75">
        <v>21</v>
      </c>
      <c r="Z230" s="75">
        <v>5.5</v>
      </c>
      <c r="AA230" s="75" t="s">
        <v>1134</v>
      </c>
      <c r="AB230" s="75">
        <v>15</v>
      </c>
      <c r="AC230" s="75">
        <v>77</v>
      </c>
      <c r="AD230" s="75" t="s">
        <v>25</v>
      </c>
      <c r="AE230" s="75">
        <v>762.6</v>
      </c>
      <c r="AF230" s="75">
        <v>761</v>
      </c>
      <c r="AG230" s="75">
        <v>0</v>
      </c>
      <c r="AH230" s="75" t="s">
        <v>25</v>
      </c>
      <c r="AI230" s="75" t="s">
        <v>25</v>
      </c>
      <c r="AJ230" s="75">
        <v>82</v>
      </c>
      <c r="AK230" s="75" t="s">
        <v>2273</v>
      </c>
      <c r="AL230" s="75">
        <v>6.3</v>
      </c>
      <c r="AM230" s="75">
        <v>32.3</v>
      </c>
      <c r="AN230" s="127">
        <v>-10.3</v>
      </c>
    </row>
    <row r="231" s="2" customFormat="1" customHeight="1" spans="1:40">
      <c r="A231" s="62"/>
      <c r="B231" s="55">
        <v>5</v>
      </c>
      <c r="C231" s="50" t="s">
        <v>2274</v>
      </c>
      <c r="D231" s="51" t="s">
        <v>2275</v>
      </c>
      <c r="E231" s="75" t="s">
        <v>2276</v>
      </c>
      <c r="F231" s="75" t="s">
        <v>2277</v>
      </c>
      <c r="G231" s="75">
        <v>1302.1</v>
      </c>
      <c r="H231" s="75" t="s">
        <v>699</v>
      </c>
      <c r="I231" s="75">
        <v>18.4</v>
      </c>
      <c r="J231" s="75">
        <v>9.7</v>
      </c>
      <c r="K231" s="75">
        <v>12.5</v>
      </c>
      <c r="L231" s="75">
        <v>7</v>
      </c>
      <c r="M231" s="75">
        <v>78</v>
      </c>
      <c r="N231" s="75">
        <v>29.7</v>
      </c>
      <c r="O231" s="75">
        <v>22.1</v>
      </c>
      <c r="P231" s="75">
        <v>25.8</v>
      </c>
      <c r="Q231" s="75">
        <v>69</v>
      </c>
      <c r="R231" s="75">
        <v>24</v>
      </c>
      <c r="S231" s="75">
        <v>1</v>
      </c>
      <c r="T231" s="75" t="s">
        <v>704</v>
      </c>
      <c r="U231" s="75" t="s">
        <v>2278</v>
      </c>
      <c r="V231" s="75">
        <v>1.9</v>
      </c>
      <c r="W231" s="75">
        <v>0.9</v>
      </c>
      <c r="X231" s="75" t="s">
        <v>1008</v>
      </c>
      <c r="Y231" s="75" t="s">
        <v>2279</v>
      </c>
      <c r="Z231" s="75">
        <v>2.7</v>
      </c>
      <c r="AA231" s="75" t="s">
        <v>1008</v>
      </c>
      <c r="AB231" s="75" t="s">
        <v>2280</v>
      </c>
      <c r="AC231" s="75">
        <v>64</v>
      </c>
      <c r="AD231" s="75" t="s">
        <v>25</v>
      </c>
      <c r="AE231" s="75">
        <v>871.8</v>
      </c>
      <c r="AF231" s="75">
        <v>865.3</v>
      </c>
      <c r="AG231" s="75">
        <v>0</v>
      </c>
      <c r="AH231" s="75" t="s">
        <v>25</v>
      </c>
      <c r="AI231" s="75" t="s">
        <v>25</v>
      </c>
      <c r="AJ231" s="75">
        <v>0</v>
      </c>
      <c r="AK231" s="75" t="s">
        <v>25</v>
      </c>
      <c r="AL231" s="75" t="s">
        <v>25</v>
      </c>
      <c r="AM231" s="75">
        <v>35.7</v>
      </c>
      <c r="AN231" s="127">
        <v>-2.5</v>
      </c>
    </row>
    <row r="232" s="2" customFormat="1" customHeight="1" spans="1:40">
      <c r="A232" s="62"/>
      <c r="B232" s="55">
        <v>6</v>
      </c>
      <c r="C232" s="50" t="s">
        <v>2281</v>
      </c>
      <c r="D232" s="51" t="s">
        <v>2282</v>
      </c>
      <c r="E232" s="75" t="s">
        <v>2283</v>
      </c>
      <c r="F232" s="75" t="s">
        <v>2284</v>
      </c>
      <c r="G232" s="75">
        <v>1300.7</v>
      </c>
      <c r="H232" s="75" t="s">
        <v>699</v>
      </c>
      <c r="I232" s="75">
        <v>18.7</v>
      </c>
      <c r="J232" s="75">
        <v>6.8</v>
      </c>
      <c r="K232" s="75">
        <v>12.3</v>
      </c>
      <c r="L232" s="75">
        <v>4.5</v>
      </c>
      <c r="M232" s="75">
        <v>72</v>
      </c>
      <c r="N232" s="75">
        <v>30.7</v>
      </c>
      <c r="O232" s="75">
        <v>22</v>
      </c>
      <c r="P232" s="75">
        <v>26.7</v>
      </c>
      <c r="Q232" s="75">
        <v>62</v>
      </c>
      <c r="R232" s="75">
        <v>25.9</v>
      </c>
      <c r="S232" s="75">
        <v>3.2</v>
      </c>
      <c r="T232" s="75" t="s">
        <v>1338</v>
      </c>
      <c r="U232" s="75">
        <v>26</v>
      </c>
      <c r="V232" s="75">
        <v>3.9</v>
      </c>
      <c r="W232" s="75">
        <v>3.8</v>
      </c>
      <c r="X232" s="75" t="s">
        <v>948</v>
      </c>
      <c r="Y232" s="75">
        <v>24</v>
      </c>
      <c r="Z232" s="75">
        <v>5.5</v>
      </c>
      <c r="AA232" s="75" t="s">
        <v>1338</v>
      </c>
      <c r="AB232" s="75">
        <v>23</v>
      </c>
      <c r="AC232" s="75">
        <v>62</v>
      </c>
      <c r="AD232" s="75" t="s">
        <v>25</v>
      </c>
      <c r="AE232" s="75">
        <v>865</v>
      </c>
      <c r="AF232" s="75">
        <v>871.4</v>
      </c>
      <c r="AG232" s="75">
        <v>0</v>
      </c>
      <c r="AH232" s="75" t="s">
        <v>25</v>
      </c>
      <c r="AI232" s="75" t="s">
        <v>25</v>
      </c>
      <c r="AJ232" s="75">
        <v>0</v>
      </c>
      <c r="AK232" s="75" t="s">
        <v>25</v>
      </c>
      <c r="AL232" s="75" t="s">
        <v>25</v>
      </c>
      <c r="AM232" s="75">
        <v>35.9</v>
      </c>
      <c r="AN232" s="127">
        <v>-3.9</v>
      </c>
    </row>
    <row r="233" s="2" customFormat="1" customHeight="1" spans="1:40">
      <c r="A233" s="62"/>
      <c r="B233" s="55">
        <v>7</v>
      </c>
      <c r="C233" s="50" t="s">
        <v>2285</v>
      </c>
      <c r="D233" s="51" t="s">
        <v>2286</v>
      </c>
      <c r="E233" s="75" t="s">
        <v>2287</v>
      </c>
      <c r="F233" s="75" t="s">
        <v>2288</v>
      </c>
      <c r="G233" s="75">
        <v>582</v>
      </c>
      <c r="H233" s="75" t="s">
        <v>699</v>
      </c>
      <c r="I233" s="75">
        <v>22.4</v>
      </c>
      <c r="J233" s="75">
        <v>13.3</v>
      </c>
      <c r="K233" s="75">
        <v>16.5</v>
      </c>
      <c r="L233" s="75">
        <v>10.5</v>
      </c>
      <c r="M233" s="75">
        <v>85</v>
      </c>
      <c r="N233" s="75">
        <v>34.7</v>
      </c>
      <c r="O233" s="75">
        <v>25.7</v>
      </c>
      <c r="P233" s="75">
        <v>30.4</v>
      </c>
      <c r="Q233" s="75">
        <v>67</v>
      </c>
      <c r="R233" s="75">
        <v>28.5</v>
      </c>
      <c r="S233" s="75">
        <v>0.8</v>
      </c>
      <c r="T233" s="75" t="s">
        <v>1287</v>
      </c>
      <c r="U233" s="75" t="s">
        <v>2289</v>
      </c>
      <c r="V233" s="75">
        <v>1.7</v>
      </c>
      <c r="W233" s="75">
        <v>0.4</v>
      </c>
      <c r="X233" s="75" t="s">
        <v>1287</v>
      </c>
      <c r="Y233" s="75" t="s">
        <v>1781</v>
      </c>
      <c r="Z233" s="75">
        <v>1.4</v>
      </c>
      <c r="AA233" s="75" t="s">
        <v>1287</v>
      </c>
      <c r="AB233" s="75" t="s">
        <v>2290</v>
      </c>
      <c r="AC233" s="75">
        <v>57</v>
      </c>
      <c r="AD233" s="75" t="s">
        <v>25</v>
      </c>
      <c r="AE233" s="75">
        <v>851.3</v>
      </c>
      <c r="AF233" s="75">
        <v>942.7</v>
      </c>
      <c r="AG233" s="75">
        <v>0</v>
      </c>
      <c r="AH233" s="75" t="s">
        <v>25</v>
      </c>
      <c r="AI233" s="75" t="s">
        <v>25</v>
      </c>
      <c r="AJ233" s="75">
        <v>0</v>
      </c>
      <c r="AK233" s="75" t="s">
        <v>25</v>
      </c>
      <c r="AL233" s="75" t="s">
        <v>25</v>
      </c>
      <c r="AM233" s="75">
        <v>41.1</v>
      </c>
      <c r="AN233" s="127">
        <v>1.9</v>
      </c>
    </row>
    <row r="234" s="2" customFormat="1" customHeight="1" spans="1:40">
      <c r="A234" s="62"/>
      <c r="B234" s="55">
        <v>8</v>
      </c>
      <c r="C234" s="50" t="s">
        <v>2291</v>
      </c>
      <c r="D234" s="51" t="s">
        <v>2292</v>
      </c>
      <c r="E234" s="75" t="s">
        <v>2283</v>
      </c>
      <c r="F234" s="75" t="s">
        <v>2293</v>
      </c>
      <c r="G234" s="75">
        <v>1271.6</v>
      </c>
      <c r="H234" s="75" t="s">
        <v>699</v>
      </c>
      <c r="I234" s="75">
        <v>18</v>
      </c>
      <c r="J234" s="75">
        <v>5.6</v>
      </c>
      <c r="K234" s="75">
        <v>11.1</v>
      </c>
      <c r="L234" s="75">
        <v>3.4</v>
      </c>
      <c r="M234" s="75">
        <v>77</v>
      </c>
      <c r="N234" s="75">
        <v>30.4</v>
      </c>
      <c r="O234" s="75">
        <v>22.1</v>
      </c>
      <c r="P234" s="75">
        <v>26.7</v>
      </c>
      <c r="Q234" s="75">
        <v>63</v>
      </c>
      <c r="R234" s="75">
        <v>25.5</v>
      </c>
      <c r="S234" s="75">
        <v>2.2</v>
      </c>
      <c r="T234" s="75" t="s">
        <v>722</v>
      </c>
      <c r="U234" s="75">
        <v>25</v>
      </c>
      <c r="V234" s="75">
        <v>2.9</v>
      </c>
      <c r="W234" s="75">
        <v>2.9</v>
      </c>
      <c r="X234" s="75" t="s">
        <v>1338</v>
      </c>
      <c r="Y234" s="75">
        <v>26</v>
      </c>
      <c r="Z234" s="75">
        <v>3.4</v>
      </c>
      <c r="AA234" s="75" t="s">
        <v>722</v>
      </c>
      <c r="AB234" s="75">
        <v>25</v>
      </c>
      <c r="AC234" s="75">
        <v>50</v>
      </c>
      <c r="AD234" s="75" t="s">
        <v>25</v>
      </c>
      <c r="AE234" s="75">
        <v>875.4</v>
      </c>
      <c r="AF234" s="75">
        <v>868.2</v>
      </c>
      <c r="AG234" s="75">
        <v>0</v>
      </c>
      <c r="AH234" s="75" t="s">
        <v>25</v>
      </c>
      <c r="AI234" s="75" t="s">
        <v>25</v>
      </c>
      <c r="AJ234" s="75">
        <v>0</v>
      </c>
      <c r="AK234" s="75" t="s">
        <v>25</v>
      </c>
      <c r="AL234" s="75" t="s">
        <v>25</v>
      </c>
      <c r="AM234" s="75">
        <v>35.9</v>
      </c>
      <c r="AN234" s="127">
        <v>-3</v>
      </c>
    </row>
    <row r="235" s="2" customFormat="1" customHeight="1" spans="1:40">
      <c r="A235" s="62"/>
      <c r="B235" s="55">
        <v>9</v>
      </c>
      <c r="C235" s="50" t="s">
        <v>2294</v>
      </c>
      <c r="D235" s="51" t="s">
        <v>2295</v>
      </c>
      <c r="E235" s="75" t="s">
        <v>2296</v>
      </c>
      <c r="F235" s="75" t="s">
        <v>2297</v>
      </c>
      <c r="G235" s="75">
        <v>1898.7</v>
      </c>
      <c r="H235" s="75" t="s">
        <v>699</v>
      </c>
      <c r="I235" s="75">
        <v>14.4</v>
      </c>
      <c r="J235" s="75">
        <v>1.1</v>
      </c>
      <c r="K235" s="75">
        <v>7.4</v>
      </c>
      <c r="L235" s="75">
        <v>-1.6</v>
      </c>
      <c r="M235" s="75">
        <v>67</v>
      </c>
      <c r="N235" s="75">
        <v>27</v>
      </c>
      <c r="O235" s="75">
        <v>19.8</v>
      </c>
      <c r="P235" s="75">
        <v>23.3</v>
      </c>
      <c r="Q235" s="75">
        <v>68</v>
      </c>
      <c r="R235" s="75">
        <v>22.4</v>
      </c>
      <c r="S235" s="75">
        <v>2.3</v>
      </c>
      <c r="T235" s="75" t="s">
        <v>756</v>
      </c>
      <c r="U235" s="75" t="s">
        <v>2298</v>
      </c>
      <c r="V235" s="75">
        <v>2.7</v>
      </c>
      <c r="W235" s="75">
        <v>3.1</v>
      </c>
      <c r="X235" s="75" t="s">
        <v>805</v>
      </c>
      <c r="Y235" s="75">
        <v>19</v>
      </c>
      <c r="Z235" s="75">
        <v>3.8</v>
      </c>
      <c r="AA235" s="75" t="s">
        <v>948</v>
      </c>
      <c r="AB235" s="75">
        <v>18</v>
      </c>
      <c r="AC235" s="75">
        <v>56</v>
      </c>
      <c r="AD235" s="75" t="s">
        <v>25</v>
      </c>
      <c r="AE235" s="75">
        <v>810.9</v>
      </c>
      <c r="AF235" s="75">
        <v>807.6</v>
      </c>
      <c r="AG235" s="75">
        <v>0</v>
      </c>
      <c r="AH235" s="75" t="s">
        <v>25</v>
      </c>
      <c r="AI235" s="75" t="s">
        <v>25</v>
      </c>
      <c r="AJ235" s="75">
        <v>60</v>
      </c>
      <c r="AK235" s="75" t="s">
        <v>2299</v>
      </c>
      <c r="AL235" s="75">
        <v>7.4</v>
      </c>
      <c r="AM235" s="75">
        <v>33.2</v>
      </c>
      <c r="AN235" s="127">
        <v>-9.2</v>
      </c>
    </row>
    <row r="236" s="2" customFormat="1" customHeight="1" spans="1:40">
      <c r="A236" s="62"/>
      <c r="B236" s="55">
        <v>10</v>
      </c>
      <c r="C236" s="50" t="s">
        <v>2300</v>
      </c>
      <c r="D236" s="51" t="s">
        <v>2301</v>
      </c>
      <c r="E236" s="75" t="s">
        <v>1988</v>
      </c>
      <c r="F236" s="75" t="s">
        <v>2302</v>
      </c>
      <c r="G236" s="75">
        <v>1636.7</v>
      </c>
      <c r="H236" s="75" t="s">
        <v>699</v>
      </c>
      <c r="I236" s="75">
        <v>15.9</v>
      </c>
      <c r="J236" s="75">
        <v>5.5</v>
      </c>
      <c r="K236" s="75">
        <v>8.9</v>
      </c>
      <c r="L236" s="75">
        <v>3.4</v>
      </c>
      <c r="M236" s="75">
        <v>73</v>
      </c>
      <c r="N236" s="75">
        <v>28.2</v>
      </c>
      <c r="O236" s="75">
        <v>20.8</v>
      </c>
      <c r="P236" s="75">
        <v>24.5</v>
      </c>
      <c r="Q236" s="75">
        <v>66</v>
      </c>
      <c r="R236" s="75">
        <v>23.2</v>
      </c>
      <c r="S236" s="75">
        <v>1.4</v>
      </c>
      <c r="T236" s="75" t="s">
        <v>937</v>
      </c>
      <c r="U236" s="75" t="s">
        <v>1904</v>
      </c>
      <c r="V236" s="75">
        <v>2.5</v>
      </c>
      <c r="W236" s="75">
        <v>1.7</v>
      </c>
      <c r="X236" s="75" t="s">
        <v>937</v>
      </c>
      <c r="Y236" s="75" t="s">
        <v>787</v>
      </c>
      <c r="Z236" s="75">
        <v>1.8</v>
      </c>
      <c r="AA236" s="75" t="s">
        <v>937</v>
      </c>
      <c r="AB236" s="75" t="s">
        <v>2303</v>
      </c>
      <c r="AC236" s="75">
        <v>61</v>
      </c>
      <c r="AD236" s="75" t="s">
        <v>25</v>
      </c>
      <c r="AE236" s="75">
        <v>837.2</v>
      </c>
      <c r="AF236" s="75">
        <v>832.1</v>
      </c>
      <c r="AG236" s="75">
        <v>0</v>
      </c>
      <c r="AH236" s="75" t="s">
        <v>25</v>
      </c>
      <c r="AI236" s="75" t="s">
        <v>25</v>
      </c>
      <c r="AJ236" s="75">
        <v>0</v>
      </c>
      <c r="AK236" s="75" t="s">
        <v>25</v>
      </c>
      <c r="AL236" s="75" t="s">
        <v>25</v>
      </c>
      <c r="AM236" s="75">
        <v>32.6</v>
      </c>
      <c r="AN236" s="127">
        <v>-5.5</v>
      </c>
    </row>
    <row r="237" s="2" customFormat="1" customHeight="1" spans="1:40">
      <c r="A237" s="62"/>
      <c r="B237" s="55">
        <v>11</v>
      </c>
      <c r="C237" s="50" t="s">
        <v>2304</v>
      </c>
      <c r="D237" s="51" t="s">
        <v>2305</v>
      </c>
      <c r="E237" s="75" t="s">
        <v>2306</v>
      </c>
      <c r="F237" s="75" t="s">
        <v>2307</v>
      </c>
      <c r="G237" s="75">
        <v>1502.4</v>
      </c>
      <c r="H237" s="75" t="s">
        <v>699</v>
      </c>
      <c r="I237" s="75">
        <v>17.5</v>
      </c>
      <c r="J237" s="75">
        <v>9.2</v>
      </c>
      <c r="K237" s="75">
        <v>11.2</v>
      </c>
      <c r="L237" s="75">
        <v>7.7</v>
      </c>
      <c r="M237" s="75">
        <v>65</v>
      </c>
      <c r="N237" s="75">
        <v>28.6</v>
      </c>
      <c r="O237" s="75">
        <v>21.3</v>
      </c>
      <c r="P237" s="75">
        <v>25.2</v>
      </c>
      <c r="Q237" s="75">
        <v>69</v>
      </c>
      <c r="R237" s="75">
        <v>23.6</v>
      </c>
      <c r="S237" s="75">
        <v>1</v>
      </c>
      <c r="T237" s="75" t="s">
        <v>814</v>
      </c>
      <c r="U237" s="75" t="s">
        <v>2308</v>
      </c>
      <c r="V237" s="75">
        <v>2.4</v>
      </c>
      <c r="W237" s="75">
        <v>1</v>
      </c>
      <c r="X237" s="75" t="s">
        <v>940</v>
      </c>
      <c r="Y237" s="75" t="s">
        <v>2170</v>
      </c>
      <c r="Z237" s="75">
        <v>2.9</v>
      </c>
      <c r="AA237" s="75" t="s">
        <v>732</v>
      </c>
      <c r="AB237" s="75" t="s">
        <v>2309</v>
      </c>
      <c r="AC237" s="75">
        <v>71</v>
      </c>
      <c r="AD237" s="75" t="s">
        <v>25</v>
      </c>
      <c r="AE237" s="75">
        <v>851.2</v>
      </c>
      <c r="AF237" s="75">
        <v>845.4</v>
      </c>
      <c r="AG237" s="75">
        <v>0</v>
      </c>
      <c r="AH237" s="75" t="s">
        <v>25</v>
      </c>
      <c r="AI237" s="75" t="s">
        <v>25</v>
      </c>
      <c r="AJ237" s="75">
        <v>0</v>
      </c>
      <c r="AK237" s="75" t="s">
        <v>25</v>
      </c>
      <c r="AL237" s="75" t="s">
        <v>25</v>
      </c>
      <c r="AM237" s="75">
        <v>34.1</v>
      </c>
      <c r="AN237" s="127">
        <v>-1.3</v>
      </c>
    </row>
    <row r="238" s="2" customFormat="1" customHeight="1" spans="1:40">
      <c r="A238" s="62"/>
      <c r="B238" s="55">
        <v>12</v>
      </c>
      <c r="C238" s="50" t="s">
        <v>2310</v>
      </c>
      <c r="D238" s="51" t="s">
        <v>2311</v>
      </c>
      <c r="E238" s="75" t="s">
        <v>2249</v>
      </c>
      <c r="F238" s="75" t="s">
        <v>2312</v>
      </c>
      <c r="G238" s="75">
        <v>1772</v>
      </c>
      <c r="H238" s="75" t="s">
        <v>699</v>
      </c>
      <c r="I238" s="75">
        <v>16</v>
      </c>
      <c r="J238" s="75">
        <v>5.6</v>
      </c>
      <c r="K238" s="75">
        <v>8.7</v>
      </c>
      <c r="L238" s="75">
        <v>3.2</v>
      </c>
      <c r="M238" s="75">
        <v>75</v>
      </c>
      <c r="N238" s="75">
        <v>28</v>
      </c>
      <c r="O238" s="75">
        <v>20.1</v>
      </c>
      <c r="P238" s="75">
        <v>24.6</v>
      </c>
      <c r="Q238" s="75">
        <v>61</v>
      </c>
      <c r="R238" s="75">
        <v>23.9</v>
      </c>
      <c r="S238" s="75">
        <v>1.5</v>
      </c>
      <c r="T238" s="75" t="s">
        <v>937</v>
      </c>
      <c r="U238" s="75" t="s">
        <v>2313</v>
      </c>
      <c r="V238" s="75">
        <v>2.6</v>
      </c>
      <c r="W238" s="75">
        <v>1.5</v>
      </c>
      <c r="X238" s="75" t="s">
        <v>937</v>
      </c>
      <c r="Y238" s="75" t="s">
        <v>2314</v>
      </c>
      <c r="Z238" s="75">
        <v>2.8</v>
      </c>
      <c r="AA238" s="75" t="s">
        <v>937</v>
      </c>
      <c r="AB238" s="75" t="s">
        <v>2315</v>
      </c>
      <c r="AC238" s="75">
        <v>66</v>
      </c>
      <c r="AD238" s="75" t="s">
        <v>25</v>
      </c>
      <c r="AE238" s="75">
        <v>823.3</v>
      </c>
      <c r="AF238" s="75">
        <v>818.8</v>
      </c>
      <c r="AG238" s="75">
        <v>0</v>
      </c>
      <c r="AH238" s="75" t="s">
        <v>25</v>
      </c>
      <c r="AI238" s="75" t="s">
        <v>25</v>
      </c>
      <c r="AJ238" s="75">
        <v>8</v>
      </c>
      <c r="AK238" s="75" t="s">
        <v>2316</v>
      </c>
      <c r="AL238" s="75">
        <v>7.9</v>
      </c>
      <c r="AM238" s="75">
        <v>33</v>
      </c>
      <c r="AN238" s="127">
        <v>-4.8</v>
      </c>
    </row>
    <row r="239" s="2" customFormat="1" customHeight="1" spans="1:40">
      <c r="A239" s="62"/>
      <c r="B239" s="55">
        <v>13</v>
      </c>
      <c r="C239" s="50" t="s">
        <v>2317</v>
      </c>
      <c r="D239" s="51" t="s">
        <v>2318</v>
      </c>
      <c r="E239" s="75" t="s">
        <v>2319</v>
      </c>
      <c r="F239" s="75" t="s">
        <v>2320</v>
      </c>
      <c r="G239" s="75">
        <v>1990.5</v>
      </c>
      <c r="H239" s="75" t="s">
        <v>699</v>
      </c>
      <c r="I239" s="75">
        <v>14.9</v>
      </c>
      <c r="J239" s="75">
        <v>5.2</v>
      </c>
      <c r="K239" s="75">
        <v>8.2</v>
      </c>
      <c r="L239" s="75">
        <v>3.5</v>
      </c>
      <c r="M239" s="75">
        <v>66</v>
      </c>
      <c r="N239" s="75">
        <v>26.2</v>
      </c>
      <c r="O239" s="75">
        <v>20.2</v>
      </c>
      <c r="P239" s="75">
        <v>23.3</v>
      </c>
      <c r="Q239" s="75">
        <v>64</v>
      </c>
      <c r="R239" s="75">
        <v>22.3</v>
      </c>
      <c r="S239" s="75">
        <v>1.9</v>
      </c>
      <c r="T239" s="75" t="s">
        <v>784</v>
      </c>
      <c r="U239" s="75" t="s">
        <v>755</v>
      </c>
      <c r="V239" s="75">
        <v>2.4</v>
      </c>
      <c r="W239" s="75">
        <v>3.4</v>
      </c>
      <c r="X239" s="75" t="s">
        <v>742</v>
      </c>
      <c r="Y239" s="75" t="s">
        <v>2321</v>
      </c>
      <c r="Z239" s="75">
        <v>3.9</v>
      </c>
      <c r="AA239" s="75" t="s">
        <v>742</v>
      </c>
      <c r="AB239" s="75" t="s">
        <v>1437</v>
      </c>
      <c r="AC239" s="75">
        <v>68</v>
      </c>
      <c r="AD239" s="75" t="s">
        <v>25</v>
      </c>
      <c r="AE239" s="75">
        <v>802</v>
      </c>
      <c r="AF239" s="75">
        <v>798.7</v>
      </c>
      <c r="AG239" s="75">
        <v>0</v>
      </c>
      <c r="AH239" s="75" t="s">
        <v>25</v>
      </c>
      <c r="AI239" s="75" t="s">
        <v>25</v>
      </c>
      <c r="AJ239" s="75">
        <v>29</v>
      </c>
      <c r="AK239" s="75" t="s">
        <v>2322</v>
      </c>
      <c r="AL239" s="75">
        <v>7.5</v>
      </c>
      <c r="AM239" s="75">
        <v>31.6</v>
      </c>
      <c r="AN239" s="127">
        <v>-4.2</v>
      </c>
    </row>
    <row r="240" s="2" customFormat="1" customHeight="1" spans="1:40">
      <c r="A240" s="62"/>
      <c r="B240" s="55">
        <v>14</v>
      </c>
      <c r="C240" s="50" t="s">
        <v>2323</v>
      </c>
      <c r="D240" s="51" t="s">
        <v>2324</v>
      </c>
      <c r="E240" s="75" t="s">
        <v>2325</v>
      </c>
      <c r="F240" s="75" t="s">
        <v>2326</v>
      </c>
      <c r="G240" s="75">
        <v>776.6</v>
      </c>
      <c r="H240" s="75" t="s">
        <v>699</v>
      </c>
      <c r="I240" s="75">
        <v>20.3</v>
      </c>
      <c r="J240" s="75">
        <v>10.9</v>
      </c>
      <c r="K240" s="75">
        <v>13</v>
      </c>
      <c r="L240" s="75">
        <v>9.9</v>
      </c>
      <c r="M240" s="75">
        <v>78</v>
      </c>
      <c r="N240" s="75">
        <v>31.4</v>
      </c>
      <c r="O240" s="75">
        <v>24.5</v>
      </c>
      <c r="P240" s="75">
        <v>27.5</v>
      </c>
      <c r="Q240" s="75">
        <v>72</v>
      </c>
      <c r="R240" s="75">
        <v>26.4</v>
      </c>
      <c r="S240" s="75">
        <v>1.1</v>
      </c>
      <c r="T240" s="75" t="s">
        <v>937</v>
      </c>
      <c r="U240" s="75" t="s">
        <v>1904</v>
      </c>
      <c r="V240" s="75">
        <v>2.5</v>
      </c>
      <c r="W240" s="75">
        <v>0.7</v>
      </c>
      <c r="X240" s="75" t="s">
        <v>937</v>
      </c>
      <c r="Y240" s="75" t="s">
        <v>787</v>
      </c>
      <c r="Z240" s="75">
        <v>1.8</v>
      </c>
      <c r="AA240" s="75" t="s">
        <v>937</v>
      </c>
      <c r="AB240" s="75" t="s">
        <v>2327</v>
      </c>
      <c r="AC240" s="75">
        <v>66</v>
      </c>
      <c r="AD240" s="75" t="s">
        <v>25</v>
      </c>
      <c r="AE240" s="75">
        <v>927.6</v>
      </c>
      <c r="AF240" s="75">
        <v>918.6</v>
      </c>
      <c r="AG240" s="75">
        <v>0</v>
      </c>
      <c r="AH240" s="75" t="s">
        <v>25</v>
      </c>
      <c r="AI240" s="75" t="s">
        <v>25</v>
      </c>
      <c r="AJ240" s="75">
        <v>0</v>
      </c>
      <c r="AK240" s="75" t="s">
        <v>25</v>
      </c>
      <c r="AL240" s="75" t="s">
        <v>25</v>
      </c>
      <c r="AM240" s="75">
        <v>36.4</v>
      </c>
      <c r="AN240" s="127">
        <v>1.4</v>
      </c>
    </row>
    <row r="241" s="2" customFormat="1" customHeight="1" spans="1:40">
      <c r="A241" s="62"/>
      <c r="B241" s="55">
        <v>15</v>
      </c>
      <c r="C241" s="50" t="s">
        <v>2328</v>
      </c>
      <c r="D241" s="51" t="s">
        <v>2329</v>
      </c>
      <c r="E241" s="75" t="s">
        <v>2330</v>
      </c>
      <c r="F241" s="75" t="s">
        <v>2331</v>
      </c>
      <c r="G241" s="75">
        <v>1804.9</v>
      </c>
      <c r="H241" s="75" t="s">
        <v>699</v>
      </c>
      <c r="I241" s="75">
        <v>15.2</v>
      </c>
      <c r="J241" s="75">
        <v>6.7</v>
      </c>
      <c r="K241" s="75">
        <v>9.2</v>
      </c>
      <c r="L241" s="75">
        <v>5.6</v>
      </c>
      <c r="M241" s="75">
        <v>56</v>
      </c>
      <c r="N241" s="75">
        <v>26.7</v>
      </c>
      <c r="O241" s="75">
        <v>20</v>
      </c>
      <c r="P241" s="75">
        <v>22.4</v>
      </c>
      <c r="Q241" s="75">
        <v>78</v>
      </c>
      <c r="R241" s="75">
        <v>22.4</v>
      </c>
      <c r="S241" s="75">
        <v>2.1</v>
      </c>
      <c r="T241" s="75" t="s">
        <v>961</v>
      </c>
      <c r="U241" s="75">
        <v>30</v>
      </c>
      <c r="V241" s="75">
        <v>2.3</v>
      </c>
      <c r="W241" s="75">
        <v>2.1</v>
      </c>
      <c r="X241" s="75" t="s">
        <v>732</v>
      </c>
      <c r="Y241" s="75" t="s">
        <v>1344</v>
      </c>
      <c r="Z241" s="75">
        <v>2.4</v>
      </c>
      <c r="AA241" s="75" t="s">
        <v>961</v>
      </c>
      <c r="AB241" s="75">
        <v>18</v>
      </c>
      <c r="AC241" s="75">
        <v>68</v>
      </c>
      <c r="AD241" s="75" t="s">
        <v>25</v>
      </c>
      <c r="AE241" s="75">
        <v>820.9</v>
      </c>
      <c r="AF241" s="75">
        <v>816.2</v>
      </c>
      <c r="AG241" s="75">
        <v>0</v>
      </c>
      <c r="AH241" s="75" t="s">
        <v>25</v>
      </c>
      <c r="AI241" s="75" t="s">
        <v>25</v>
      </c>
      <c r="AJ241" s="75">
        <v>0</v>
      </c>
      <c r="AK241" s="75" t="s">
        <v>25</v>
      </c>
      <c r="AL241" s="75" t="s">
        <v>25</v>
      </c>
      <c r="AM241" s="75">
        <v>32.5</v>
      </c>
      <c r="AN241" s="127">
        <v>-0.5</v>
      </c>
    </row>
    <row r="242" s="16" customFormat="1" customHeight="1" spans="1:40">
      <c r="A242" s="82"/>
      <c r="B242" s="49">
        <v>16</v>
      </c>
      <c r="C242" s="88" t="s">
        <v>2332</v>
      </c>
      <c r="D242" s="87" t="s">
        <v>2333</v>
      </c>
      <c r="E242" s="87" t="s">
        <v>2334</v>
      </c>
      <c r="F242" s="87" t="s">
        <v>2335</v>
      </c>
      <c r="G242" s="87">
        <v>3276.1</v>
      </c>
      <c r="H242" s="87" t="s">
        <v>699</v>
      </c>
      <c r="I242" s="87">
        <v>5.9</v>
      </c>
      <c r="J242" s="87">
        <v>-6.1</v>
      </c>
      <c r="K242" s="87">
        <v>-3.2</v>
      </c>
      <c r="L242" s="87">
        <v>-8.6</v>
      </c>
      <c r="M242" s="87">
        <v>60</v>
      </c>
      <c r="N242" s="87">
        <v>20.8</v>
      </c>
      <c r="O242" s="87">
        <v>13.8</v>
      </c>
      <c r="P242" s="87">
        <v>17.9</v>
      </c>
      <c r="Q242" s="87">
        <v>63</v>
      </c>
      <c r="R242" s="87">
        <v>15.6</v>
      </c>
      <c r="S242" s="87">
        <v>2.1</v>
      </c>
      <c r="T242" s="87" t="s">
        <v>782</v>
      </c>
      <c r="U242" s="87" t="s">
        <v>2336</v>
      </c>
      <c r="V242" s="87">
        <v>3.6</v>
      </c>
      <c r="W242" s="87">
        <v>2.4</v>
      </c>
      <c r="X242" s="87" t="s">
        <v>782</v>
      </c>
      <c r="Y242" s="87" t="s">
        <v>1985</v>
      </c>
      <c r="Z242" s="87">
        <v>3.9</v>
      </c>
      <c r="AA242" s="87" t="s">
        <v>782</v>
      </c>
      <c r="AB242" s="87" t="s">
        <v>2337</v>
      </c>
      <c r="AC242" s="75">
        <v>72</v>
      </c>
      <c r="AD242" s="87">
        <v>25</v>
      </c>
      <c r="AE242" s="87">
        <v>684.5</v>
      </c>
      <c r="AF242" s="87">
        <v>685.8</v>
      </c>
      <c r="AG242" s="87">
        <v>176</v>
      </c>
      <c r="AH242" s="87" t="s">
        <v>2338</v>
      </c>
      <c r="AI242" s="87">
        <v>0.1</v>
      </c>
      <c r="AJ242" s="87">
        <v>208</v>
      </c>
      <c r="AK242" s="87" t="s">
        <v>2339</v>
      </c>
      <c r="AL242" s="87">
        <v>1.1</v>
      </c>
      <c r="AM242" s="87">
        <v>25.6</v>
      </c>
      <c r="AN242" s="131">
        <v>-27.4</v>
      </c>
    </row>
    <row r="243" s="21" customFormat="1" customHeight="1" spans="1:40">
      <c r="A243" s="145" t="s">
        <v>2340</v>
      </c>
      <c r="B243" s="53">
        <v>1</v>
      </c>
      <c r="C243" s="54" t="s">
        <v>2341</v>
      </c>
      <c r="D243" s="53" t="s">
        <v>2342</v>
      </c>
      <c r="E243" s="53" t="s">
        <v>2343</v>
      </c>
      <c r="F243" s="53" t="s">
        <v>2344</v>
      </c>
      <c r="G243" s="187">
        <v>3648.7</v>
      </c>
      <c r="H243" s="187" t="s">
        <v>699</v>
      </c>
      <c r="I243" s="53">
        <v>8</v>
      </c>
      <c r="J243" s="53">
        <v>-5.2</v>
      </c>
      <c r="K243" s="53">
        <v>-1.6</v>
      </c>
      <c r="L243" s="53">
        <v>-7.6</v>
      </c>
      <c r="M243" s="53">
        <v>28</v>
      </c>
      <c r="N243" s="53">
        <v>24.1</v>
      </c>
      <c r="O243" s="53">
        <v>13.5</v>
      </c>
      <c r="P243" s="53">
        <v>19.2</v>
      </c>
      <c r="Q243" s="53">
        <v>38</v>
      </c>
      <c r="R243" s="53">
        <v>19.2</v>
      </c>
      <c r="S243" s="53">
        <v>1.8</v>
      </c>
      <c r="T243" s="53" t="s">
        <v>930</v>
      </c>
      <c r="U243" s="53" t="s">
        <v>2345</v>
      </c>
      <c r="V243" s="53">
        <v>2.7</v>
      </c>
      <c r="W243" s="53">
        <v>2</v>
      </c>
      <c r="X243" s="53" t="s">
        <v>742</v>
      </c>
      <c r="Y243" s="53" t="s">
        <v>2346</v>
      </c>
      <c r="Z243" s="53">
        <v>2.3</v>
      </c>
      <c r="AA243" s="53" t="s">
        <v>930</v>
      </c>
      <c r="AB243" s="53" t="s">
        <v>1839</v>
      </c>
      <c r="AC243" s="53">
        <v>77</v>
      </c>
      <c r="AD243" s="53">
        <v>19</v>
      </c>
      <c r="AE243" s="53">
        <v>650.6</v>
      </c>
      <c r="AF243" s="53">
        <v>652.9</v>
      </c>
      <c r="AG243" s="53">
        <v>132</v>
      </c>
      <c r="AH243" s="53" t="s">
        <v>2347</v>
      </c>
      <c r="AI243" s="53">
        <v>0.61</v>
      </c>
      <c r="AJ243" s="53">
        <v>179</v>
      </c>
      <c r="AK243" s="53" t="s">
        <v>2348</v>
      </c>
      <c r="AL243" s="53">
        <v>2.17</v>
      </c>
      <c r="AM243" s="53">
        <v>29.9</v>
      </c>
      <c r="AN243" s="160">
        <v>-16.5</v>
      </c>
    </row>
    <row r="244" s="2" customFormat="1" customHeight="1" spans="1:40">
      <c r="A244" s="179"/>
      <c r="B244" s="53">
        <v>2</v>
      </c>
      <c r="C244" s="54" t="s">
        <v>2349</v>
      </c>
      <c r="D244" s="53" t="s">
        <v>2350</v>
      </c>
      <c r="E244" s="75" t="s">
        <v>2351</v>
      </c>
      <c r="F244" s="75" t="s">
        <v>2352</v>
      </c>
      <c r="G244" s="86">
        <v>3306</v>
      </c>
      <c r="H244" s="86" t="s">
        <v>699</v>
      </c>
      <c r="I244" s="75">
        <v>7.6</v>
      </c>
      <c r="J244" s="75">
        <v>-5.9</v>
      </c>
      <c r="K244" s="75">
        <v>-2.3</v>
      </c>
      <c r="L244" s="75">
        <v>-7.6</v>
      </c>
      <c r="M244" s="75">
        <v>37</v>
      </c>
      <c r="N244" s="75">
        <v>26.2</v>
      </c>
      <c r="O244" s="75">
        <v>15.1</v>
      </c>
      <c r="P244" s="75">
        <v>21.6</v>
      </c>
      <c r="Q244" s="75">
        <v>46</v>
      </c>
      <c r="R244" s="75">
        <v>19.6</v>
      </c>
      <c r="S244" s="75">
        <v>1.2</v>
      </c>
      <c r="T244" s="75" t="s">
        <v>784</v>
      </c>
      <c r="U244" s="75" t="s">
        <v>2051</v>
      </c>
      <c r="V244" s="75">
        <v>2.1</v>
      </c>
      <c r="W244" s="75">
        <v>0.9</v>
      </c>
      <c r="X244" s="75" t="s">
        <v>784</v>
      </c>
      <c r="Y244" s="75" t="s">
        <v>2353</v>
      </c>
      <c r="Z244" s="75">
        <v>2</v>
      </c>
      <c r="AA244" s="75" t="s">
        <v>784</v>
      </c>
      <c r="AB244" s="75" t="s">
        <v>2354</v>
      </c>
      <c r="AC244" s="75">
        <v>63</v>
      </c>
      <c r="AD244" s="75">
        <v>81</v>
      </c>
      <c r="AE244" s="75">
        <v>679.9</v>
      </c>
      <c r="AF244" s="75">
        <v>681.7</v>
      </c>
      <c r="AG244" s="75">
        <v>148</v>
      </c>
      <c r="AH244" s="75" t="s">
        <v>2355</v>
      </c>
      <c r="AI244" s="75">
        <v>3</v>
      </c>
      <c r="AJ244" s="75">
        <v>185</v>
      </c>
      <c r="AK244" s="75" t="s">
        <v>2356</v>
      </c>
      <c r="AL244" s="75">
        <v>1.6</v>
      </c>
      <c r="AM244" s="75">
        <v>33.4</v>
      </c>
      <c r="AN244" s="127">
        <v>-20.7</v>
      </c>
    </row>
    <row r="245" s="2" customFormat="1" customHeight="1" spans="1:40">
      <c r="A245" s="179"/>
      <c r="B245" s="53">
        <v>3</v>
      </c>
      <c r="C245" s="54" t="s">
        <v>2357</v>
      </c>
      <c r="D245" s="53" t="s">
        <v>2358</v>
      </c>
      <c r="E245" s="75" t="s">
        <v>2359</v>
      </c>
      <c r="F245" s="75" t="s">
        <v>2360</v>
      </c>
      <c r="G245" s="86">
        <v>4507</v>
      </c>
      <c r="H245" s="86" t="s">
        <v>699</v>
      </c>
      <c r="I245" s="75">
        <v>-1.2</v>
      </c>
      <c r="J245" s="75">
        <v>-17.8</v>
      </c>
      <c r="K245" s="75">
        <v>12.6</v>
      </c>
      <c r="L245" s="75">
        <v>-21.9</v>
      </c>
      <c r="M245" s="75">
        <v>40</v>
      </c>
      <c r="N245" s="75">
        <v>17.2</v>
      </c>
      <c r="O245" s="75">
        <v>9.1</v>
      </c>
      <c r="P245" s="75">
        <v>13.3</v>
      </c>
      <c r="Q245" s="75">
        <v>52</v>
      </c>
      <c r="R245" s="75">
        <v>11.5</v>
      </c>
      <c r="S245" s="75">
        <v>2.5</v>
      </c>
      <c r="T245" s="75" t="s">
        <v>930</v>
      </c>
      <c r="U245" s="75" t="s">
        <v>2361</v>
      </c>
      <c r="V245" s="75">
        <v>3.5</v>
      </c>
      <c r="W245" s="75">
        <v>3</v>
      </c>
      <c r="X245" s="75" t="s">
        <v>744</v>
      </c>
      <c r="Y245" s="75" t="s">
        <v>2362</v>
      </c>
      <c r="Z245" s="75">
        <v>7.5</v>
      </c>
      <c r="AA245" s="75" t="s">
        <v>744</v>
      </c>
      <c r="AB245" s="75" t="s">
        <v>2363</v>
      </c>
      <c r="AC245" s="75">
        <v>71</v>
      </c>
      <c r="AD245" s="75">
        <v>281</v>
      </c>
      <c r="AE245" s="75">
        <v>583.9</v>
      </c>
      <c r="AF245" s="75">
        <v>589.1</v>
      </c>
      <c r="AG245" s="75">
        <v>254</v>
      </c>
      <c r="AH245" s="75" t="s">
        <v>2364</v>
      </c>
      <c r="AI245" s="75">
        <v>-5.3</v>
      </c>
      <c r="AJ245" s="75">
        <v>300</v>
      </c>
      <c r="AK245" s="75" t="s">
        <v>2365</v>
      </c>
      <c r="AL245" s="75">
        <v>-3.4</v>
      </c>
      <c r="AM245" s="75">
        <v>24.2</v>
      </c>
      <c r="AN245" s="127">
        <v>-37.6</v>
      </c>
    </row>
    <row r="246" s="13" customFormat="1" customHeight="1" spans="1:40">
      <c r="A246" s="179"/>
      <c r="B246" s="57">
        <v>4</v>
      </c>
      <c r="C246" s="54" t="s">
        <v>2366</v>
      </c>
      <c r="D246" s="53" t="s">
        <v>2367</v>
      </c>
      <c r="E246" s="76" t="s">
        <v>2368</v>
      </c>
      <c r="F246" s="76" t="s">
        <v>2369</v>
      </c>
      <c r="G246" s="102">
        <v>3936</v>
      </c>
      <c r="H246" s="102" t="s">
        <v>699</v>
      </c>
      <c r="I246" s="76">
        <v>6.5</v>
      </c>
      <c r="J246" s="76">
        <v>-7.3</v>
      </c>
      <c r="K246" s="76">
        <v>-3.2</v>
      </c>
      <c r="L246" s="76">
        <v>-9.1</v>
      </c>
      <c r="M246" s="76">
        <v>28</v>
      </c>
      <c r="N246" s="76">
        <v>22.6</v>
      </c>
      <c r="O246" s="76">
        <v>13.4</v>
      </c>
      <c r="P246" s="76">
        <v>18.9</v>
      </c>
      <c r="Q246" s="76">
        <v>40</v>
      </c>
      <c r="R246" s="76">
        <v>17.1</v>
      </c>
      <c r="S246" s="76">
        <v>1.3</v>
      </c>
      <c r="T246" s="76" t="s">
        <v>863</v>
      </c>
      <c r="U246" s="76" t="s">
        <v>2370</v>
      </c>
      <c r="V246" s="76">
        <v>2.5</v>
      </c>
      <c r="W246" s="76">
        <v>1.8</v>
      </c>
      <c r="X246" s="76" t="s">
        <v>940</v>
      </c>
      <c r="Y246" s="76" t="s">
        <v>2371</v>
      </c>
      <c r="Z246" s="76">
        <v>4.5</v>
      </c>
      <c r="AA246" s="76" t="s">
        <v>940</v>
      </c>
      <c r="AB246" s="76" t="s">
        <v>2197</v>
      </c>
      <c r="AC246" s="76">
        <v>81</v>
      </c>
      <c r="AD246" s="76">
        <v>58</v>
      </c>
      <c r="AE246" s="76">
        <v>636.1</v>
      </c>
      <c r="AF246" s="76">
        <v>638.5</v>
      </c>
      <c r="AG246" s="76">
        <v>159</v>
      </c>
      <c r="AH246" s="76" t="s">
        <v>2372</v>
      </c>
      <c r="AI246" s="76">
        <v>-0.3</v>
      </c>
      <c r="AJ246" s="76">
        <v>194</v>
      </c>
      <c r="AK246" s="76" t="s">
        <v>2373</v>
      </c>
      <c r="AL246" s="76">
        <v>1</v>
      </c>
      <c r="AM246" s="76">
        <v>28.5</v>
      </c>
      <c r="AN246" s="128">
        <v>-21.3</v>
      </c>
    </row>
    <row r="247" s="2" customFormat="1" customHeight="1" spans="1:40">
      <c r="A247" s="179"/>
      <c r="B247" s="53">
        <v>5</v>
      </c>
      <c r="C247" s="54" t="s">
        <v>2374</v>
      </c>
      <c r="D247" s="53" t="s">
        <v>2375</v>
      </c>
      <c r="E247" s="75" t="s">
        <v>2343</v>
      </c>
      <c r="F247" s="75" t="s">
        <v>2376</v>
      </c>
      <c r="G247" s="86">
        <v>2991.8</v>
      </c>
      <c r="H247" s="86" t="s">
        <v>699</v>
      </c>
      <c r="I247" s="75">
        <v>8.7</v>
      </c>
      <c r="J247" s="75">
        <v>-2</v>
      </c>
      <c r="K247" s="75">
        <v>0.5</v>
      </c>
      <c r="L247" s="75">
        <v>-3.7</v>
      </c>
      <c r="M247" s="75">
        <v>49</v>
      </c>
      <c r="N247" s="75">
        <v>22.9</v>
      </c>
      <c r="O247" s="75">
        <v>15.6</v>
      </c>
      <c r="P247" s="75">
        <v>19.9</v>
      </c>
      <c r="Q247" s="75">
        <v>61</v>
      </c>
      <c r="R247" s="75">
        <v>17.9</v>
      </c>
      <c r="S247" s="75">
        <v>1.6</v>
      </c>
      <c r="T247" s="75" t="s">
        <v>1149</v>
      </c>
      <c r="U247" s="75" t="s">
        <v>1508</v>
      </c>
      <c r="V247" s="75">
        <v>2.1</v>
      </c>
      <c r="W247" s="75">
        <v>2</v>
      </c>
      <c r="X247" s="75" t="s">
        <v>1149</v>
      </c>
      <c r="Y247" s="75" t="s">
        <v>1566</v>
      </c>
      <c r="Z247" s="75">
        <v>2.3</v>
      </c>
      <c r="AA247" s="75" t="s">
        <v>1149</v>
      </c>
      <c r="AB247" s="75" t="s">
        <v>2313</v>
      </c>
      <c r="AC247" s="75">
        <v>57</v>
      </c>
      <c r="AD247" s="75">
        <v>13</v>
      </c>
      <c r="AE247" s="75">
        <v>706.5</v>
      </c>
      <c r="AF247" s="75">
        <v>706.2</v>
      </c>
      <c r="AG247" s="75">
        <v>116</v>
      </c>
      <c r="AH247" s="75" t="s">
        <v>2377</v>
      </c>
      <c r="AI247" s="75">
        <v>2</v>
      </c>
      <c r="AJ247" s="75">
        <v>172</v>
      </c>
      <c r="AK247" s="75" t="s">
        <v>2378</v>
      </c>
      <c r="AL247" s="75">
        <v>3.4</v>
      </c>
      <c r="AM247" s="75">
        <v>30.3</v>
      </c>
      <c r="AN247" s="127">
        <v>-13.7</v>
      </c>
    </row>
    <row r="248" s="2" customFormat="1" customHeight="1" spans="1:40">
      <c r="A248" s="179"/>
      <c r="B248" s="53">
        <v>6</v>
      </c>
      <c r="C248" s="54" t="s">
        <v>2379</v>
      </c>
      <c r="D248" s="53" t="s">
        <v>2380</v>
      </c>
      <c r="E248" s="75" t="s">
        <v>2381</v>
      </c>
      <c r="F248" s="75" t="s">
        <v>2382</v>
      </c>
      <c r="G248" s="86">
        <v>4278</v>
      </c>
      <c r="H248" s="86" t="s">
        <v>699</v>
      </c>
      <c r="I248" s="75">
        <v>0.4</v>
      </c>
      <c r="J248" s="75">
        <v>-19.8</v>
      </c>
      <c r="K248" s="75">
        <v>-12.4</v>
      </c>
      <c r="L248" s="75">
        <v>-24.5</v>
      </c>
      <c r="M248" s="75">
        <v>37</v>
      </c>
      <c r="N248" s="75">
        <v>22</v>
      </c>
      <c r="O248" s="75">
        <v>9.5</v>
      </c>
      <c r="P248" s="75">
        <v>17</v>
      </c>
      <c r="Q248" s="75">
        <v>31</v>
      </c>
      <c r="R248" s="75">
        <v>16.4</v>
      </c>
      <c r="S248" s="75">
        <v>3.2</v>
      </c>
      <c r="T248" s="75" t="s">
        <v>940</v>
      </c>
      <c r="U248" s="75" t="s">
        <v>2383</v>
      </c>
      <c r="V248" s="75">
        <v>5</v>
      </c>
      <c r="W248" s="75">
        <v>2.6</v>
      </c>
      <c r="X248" s="75" t="s">
        <v>940</v>
      </c>
      <c r="Y248" s="75" t="s">
        <v>1923</v>
      </c>
      <c r="Z248" s="75">
        <v>5.7</v>
      </c>
      <c r="AA248" s="75" t="s">
        <v>940</v>
      </c>
      <c r="AB248" s="75" t="s">
        <v>1083</v>
      </c>
      <c r="AC248" s="75">
        <v>80</v>
      </c>
      <c r="AD248" s="75" t="s">
        <v>25</v>
      </c>
      <c r="AE248" s="75">
        <v>602</v>
      </c>
      <c r="AF248" s="75">
        <v>604.8</v>
      </c>
      <c r="AG248" s="75">
        <v>238</v>
      </c>
      <c r="AH248" s="75" t="s">
        <v>2384</v>
      </c>
      <c r="AI248" s="75">
        <v>-5.5</v>
      </c>
      <c r="AJ248" s="75">
        <v>263</v>
      </c>
      <c r="AK248" s="75" t="s">
        <v>2385</v>
      </c>
      <c r="AL248" s="75">
        <v>-4.3</v>
      </c>
      <c r="AM248" s="75">
        <v>27.6</v>
      </c>
      <c r="AN248" s="127">
        <v>-36.6</v>
      </c>
    </row>
    <row r="249" s="21" customFormat="1" customHeight="1" spans="1:40">
      <c r="A249" s="179"/>
      <c r="B249" s="57">
        <v>7</v>
      </c>
      <c r="C249" s="54" t="s">
        <v>2386</v>
      </c>
      <c r="D249" s="53" t="s">
        <v>2387</v>
      </c>
      <c r="E249" s="53" t="s">
        <v>2388</v>
      </c>
      <c r="F249" s="53" t="s">
        <v>2389</v>
      </c>
      <c r="G249" s="187">
        <v>9280</v>
      </c>
      <c r="H249" s="187" t="s">
        <v>699</v>
      </c>
      <c r="I249" s="53">
        <v>-0.3</v>
      </c>
      <c r="J249" s="53">
        <v>-14.4</v>
      </c>
      <c r="K249" s="53">
        <v>9.9</v>
      </c>
      <c r="L249" s="53">
        <v>-18.2</v>
      </c>
      <c r="M249" s="53">
        <v>64</v>
      </c>
      <c r="N249" s="53">
        <v>13.2</v>
      </c>
      <c r="O249" s="53">
        <v>8.7</v>
      </c>
      <c r="P249" s="53">
        <v>11.2</v>
      </c>
      <c r="Q249" s="53">
        <v>68</v>
      </c>
      <c r="R249" s="53">
        <v>9</v>
      </c>
      <c r="S249" s="53">
        <v>4.1</v>
      </c>
      <c r="T249" s="53" t="s">
        <v>961</v>
      </c>
      <c r="U249" s="53">
        <v>31</v>
      </c>
      <c r="V249" s="53">
        <v>5.7</v>
      </c>
      <c r="W249" s="53">
        <v>3.6</v>
      </c>
      <c r="X249" s="53" t="s">
        <v>937</v>
      </c>
      <c r="Y249" s="53" t="s">
        <v>2390</v>
      </c>
      <c r="Z249" s="53">
        <v>5.6</v>
      </c>
      <c r="AA249" s="53" t="s">
        <v>961</v>
      </c>
      <c r="AB249" s="53">
        <v>25</v>
      </c>
      <c r="AC249" s="53">
        <v>77</v>
      </c>
      <c r="AD249" s="53">
        <v>86</v>
      </c>
      <c r="AE249" s="53">
        <v>598.3</v>
      </c>
      <c r="AF249" s="53">
        <v>602.7</v>
      </c>
      <c r="AG249" s="53">
        <v>251</v>
      </c>
      <c r="AH249" s="53" t="s">
        <v>2391</v>
      </c>
      <c r="AI249" s="53">
        <v>-3.7</v>
      </c>
      <c r="AJ249" s="53">
        <v>365</v>
      </c>
      <c r="AK249" s="53" t="s">
        <v>2392</v>
      </c>
      <c r="AL249" s="53">
        <v>-0.1</v>
      </c>
      <c r="AM249" s="53">
        <v>18.4</v>
      </c>
      <c r="AN249" s="160">
        <v>-37</v>
      </c>
    </row>
    <row r="250" s="2" customFormat="1" customHeight="1" spans="1:40">
      <c r="A250" s="167" t="s">
        <v>2393</v>
      </c>
      <c r="B250" s="156">
        <v>1</v>
      </c>
      <c r="C250" s="50" t="s">
        <v>2394</v>
      </c>
      <c r="D250" s="51" t="s">
        <v>2395</v>
      </c>
      <c r="E250" s="75" t="s">
        <v>2396</v>
      </c>
      <c r="F250" s="75" t="s">
        <v>2397</v>
      </c>
      <c r="G250" s="75">
        <v>397.5</v>
      </c>
      <c r="H250" s="75" t="s">
        <v>699</v>
      </c>
      <c r="I250" s="75">
        <v>13.7</v>
      </c>
      <c r="J250" s="75">
        <v>-3.4</v>
      </c>
      <c r="K250" s="75">
        <v>-0.1</v>
      </c>
      <c r="L250" s="75">
        <v>-5.7</v>
      </c>
      <c r="M250" s="75">
        <v>66</v>
      </c>
      <c r="N250" s="75">
        <v>35</v>
      </c>
      <c r="O250" s="75">
        <v>25.8</v>
      </c>
      <c r="P250" s="75">
        <v>30.6</v>
      </c>
      <c r="Q250" s="75">
        <v>58</v>
      </c>
      <c r="R250" s="75">
        <v>30.7</v>
      </c>
      <c r="S250" s="75">
        <v>1.9</v>
      </c>
      <c r="T250" s="75" t="s">
        <v>850</v>
      </c>
      <c r="U250" s="75" t="s">
        <v>1755</v>
      </c>
      <c r="V250" s="75">
        <v>2.5</v>
      </c>
      <c r="W250" s="75">
        <v>1.4</v>
      </c>
      <c r="X250" s="75" t="s">
        <v>850</v>
      </c>
      <c r="Y250" s="75" t="s">
        <v>1381</v>
      </c>
      <c r="Z250" s="75">
        <v>2.5</v>
      </c>
      <c r="AA250" s="75" t="s">
        <v>850</v>
      </c>
      <c r="AB250" s="75" t="s">
        <v>2398</v>
      </c>
      <c r="AC250" s="75">
        <v>32</v>
      </c>
      <c r="AD250" s="75">
        <v>37</v>
      </c>
      <c r="AE250" s="75">
        <v>979.1</v>
      </c>
      <c r="AF250" s="75">
        <v>959.8</v>
      </c>
      <c r="AG250" s="75">
        <v>100</v>
      </c>
      <c r="AH250" s="75" t="s">
        <v>2399</v>
      </c>
      <c r="AI250" s="75">
        <v>1.5</v>
      </c>
      <c r="AJ250" s="75">
        <v>127</v>
      </c>
      <c r="AK250" s="75" t="s">
        <v>2400</v>
      </c>
      <c r="AL250" s="75">
        <v>2.6</v>
      </c>
      <c r="AM250" s="75">
        <v>41.8</v>
      </c>
      <c r="AN250" s="127">
        <v>-12.8</v>
      </c>
    </row>
    <row r="251" s="2" customFormat="1" customHeight="1" spans="1:40">
      <c r="A251" s="64"/>
      <c r="B251" s="156">
        <v>2</v>
      </c>
      <c r="C251" s="50" t="s">
        <v>2401</v>
      </c>
      <c r="D251" s="51" t="s">
        <v>2402</v>
      </c>
      <c r="E251" s="75" t="s">
        <v>2403</v>
      </c>
      <c r="F251" s="75" t="s">
        <v>2078</v>
      </c>
      <c r="G251" s="75">
        <v>958.5</v>
      </c>
      <c r="H251" s="75" t="s">
        <v>699</v>
      </c>
      <c r="I251" s="75">
        <v>9.9</v>
      </c>
      <c r="J251" s="75">
        <v>-10.3</v>
      </c>
      <c r="K251" s="75">
        <v>-5.5</v>
      </c>
      <c r="L251" s="75">
        <v>-13.3</v>
      </c>
      <c r="M251" s="75">
        <v>53</v>
      </c>
      <c r="N251" s="75">
        <v>32.4</v>
      </c>
      <c r="O251" s="75">
        <v>22.8</v>
      </c>
      <c r="P251" s="75">
        <v>28.1</v>
      </c>
      <c r="Q251" s="75">
        <v>52</v>
      </c>
      <c r="R251" s="75">
        <v>26.1</v>
      </c>
      <c r="S251" s="75">
        <v>1.6</v>
      </c>
      <c r="T251" s="75" t="s">
        <v>937</v>
      </c>
      <c r="U251" s="75" t="s">
        <v>1700</v>
      </c>
      <c r="V251" s="75">
        <v>2.2</v>
      </c>
      <c r="W251" s="75">
        <v>1.8</v>
      </c>
      <c r="X251" s="75" t="s">
        <v>937</v>
      </c>
      <c r="Y251" s="75" t="s">
        <v>2404</v>
      </c>
      <c r="Z251" s="75">
        <v>2.4</v>
      </c>
      <c r="AA251" s="75" t="s">
        <v>937</v>
      </c>
      <c r="AB251" s="75" t="s">
        <v>2405</v>
      </c>
      <c r="AC251" s="75">
        <v>61</v>
      </c>
      <c r="AD251" s="75">
        <v>77</v>
      </c>
      <c r="AE251" s="75">
        <v>913.8</v>
      </c>
      <c r="AF251" s="75">
        <v>900.7</v>
      </c>
      <c r="AG251" s="75">
        <v>133</v>
      </c>
      <c r="AH251" s="75" t="s">
        <v>2406</v>
      </c>
      <c r="AI251" s="75">
        <v>-1.9</v>
      </c>
      <c r="AJ251" s="75">
        <v>159</v>
      </c>
      <c r="AK251" s="75" t="s">
        <v>2407</v>
      </c>
      <c r="AL251" s="75">
        <v>-0.5</v>
      </c>
      <c r="AM251" s="75">
        <v>38.3</v>
      </c>
      <c r="AN251" s="127">
        <v>-23</v>
      </c>
    </row>
    <row r="252" s="2" customFormat="1" customHeight="1" spans="1:40">
      <c r="A252" s="64"/>
      <c r="B252" s="156">
        <v>3</v>
      </c>
      <c r="C252" s="50" t="s">
        <v>2408</v>
      </c>
      <c r="D252" s="51" t="s">
        <v>2409</v>
      </c>
      <c r="E252" s="75" t="s">
        <v>2410</v>
      </c>
      <c r="F252" s="75" t="s">
        <v>2411</v>
      </c>
      <c r="G252" s="75">
        <v>612.4</v>
      </c>
      <c r="H252" s="75" t="s">
        <v>699</v>
      </c>
      <c r="I252" s="75">
        <v>13.2</v>
      </c>
      <c r="J252" s="75">
        <v>-3.4</v>
      </c>
      <c r="K252" s="75">
        <v>0.1</v>
      </c>
      <c r="L252" s="75">
        <v>-5.8</v>
      </c>
      <c r="M252" s="75">
        <v>62</v>
      </c>
      <c r="N252" s="75">
        <v>34.1</v>
      </c>
      <c r="O252" s="75">
        <v>24.6</v>
      </c>
      <c r="P252" s="75">
        <v>29.5</v>
      </c>
      <c r="Q252" s="75">
        <v>58</v>
      </c>
      <c r="R252" s="75">
        <v>29.2</v>
      </c>
      <c r="S252" s="75">
        <v>1.5</v>
      </c>
      <c r="T252" s="75" t="s">
        <v>742</v>
      </c>
      <c r="U252" s="75" t="s">
        <v>2412</v>
      </c>
      <c r="V252" s="75">
        <v>2.9</v>
      </c>
      <c r="W252" s="75">
        <v>1.1</v>
      </c>
      <c r="X252" s="75" t="s">
        <v>742</v>
      </c>
      <c r="Y252" s="75" t="s">
        <v>2413</v>
      </c>
      <c r="Z252" s="75">
        <v>2.8</v>
      </c>
      <c r="AA252" s="75" t="s">
        <v>742</v>
      </c>
      <c r="AB252" s="75" t="s">
        <v>2414</v>
      </c>
      <c r="AC252" s="75">
        <v>40</v>
      </c>
      <c r="AD252" s="75">
        <v>29</v>
      </c>
      <c r="AE252" s="75">
        <v>953.7</v>
      </c>
      <c r="AF252" s="75">
        <v>936.9</v>
      </c>
      <c r="AG252" s="75">
        <v>101</v>
      </c>
      <c r="AH252" s="75" t="s">
        <v>1701</v>
      </c>
      <c r="AI252" s="75">
        <v>1.6</v>
      </c>
      <c r="AJ252" s="75">
        <v>135</v>
      </c>
      <c r="AK252" s="75" t="s">
        <v>2415</v>
      </c>
      <c r="AL252" s="75">
        <v>3</v>
      </c>
      <c r="AM252" s="75">
        <v>41.6</v>
      </c>
      <c r="AN252" s="127">
        <v>-16.1</v>
      </c>
    </row>
    <row r="253" s="2" customFormat="1" customHeight="1" spans="1:40">
      <c r="A253" s="64"/>
      <c r="B253" s="156">
        <v>4</v>
      </c>
      <c r="C253" s="50" t="s">
        <v>2416</v>
      </c>
      <c r="D253" s="51" t="s">
        <v>2417</v>
      </c>
      <c r="E253" s="75" t="s">
        <v>2418</v>
      </c>
      <c r="F253" s="75" t="s">
        <v>2419</v>
      </c>
      <c r="G253" s="75">
        <v>509.5</v>
      </c>
      <c r="H253" s="75" t="s">
        <v>699</v>
      </c>
      <c r="I253" s="75">
        <v>14.4</v>
      </c>
      <c r="J253" s="75">
        <v>-0.1</v>
      </c>
      <c r="K253" s="75">
        <v>2.4</v>
      </c>
      <c r="L253" s="75">
        <v>-1.8</v>
      </c>
      <c r="M253" s="75">
        <v>80</v>
      </c>
      <c r="N253" s="75">
        <v>32.3</v>
      </c>
      <c r="O253" s="75">
        <v>26</v>
      </c>
      <c r="P253" s="75">
        <v>28.5</v>
      </c>
      <c r="Q253" s="75">
        <v>69</v>
      </c>
      <c r="R253" s="75">
        <v>28.5</v>
      </c>
      <c r="S253" s="75">
        <v>1.1</v>
      </c>
      <c r="T253" s="75" t="s">
        <v>742</v>
      </c>
      <c r="U253" s="75" t="s">
        <v>2013</v>
      </c>
      <c r="V253" s="75">
        <v>1.9</v>
      </c>
      <c r="W253" s="75">
        <v>0.9</v>
      </c>
      <c r="X253" s="75" t="s">
        <v>1149</v>
      </c>
      <c r="Y253" s="75" t="s">
        <v>2420</v>
      </c>
      <c r="Z253" s="75">
        <v>2.4</v>
      </c>
      <c r="AA253" s="75" t="s">
        <v>742</v>
      </c>
      <c r="AB253" s="75" t="s">
        <v>2421</v>
      </c>
      <c r="AC253" s="75">
        <v>27</v>
      </c>
      <c r="AD253" s="75">
        <v>8</v>
      </c>
      <c r="AE253" s="75">
        <v>964.3</v>
      </c>
      <c r="AF253" s="75">
        <v>947.8</v>
      </c>
      <c r="AG253" s="75">
        <v>72</v>
      </c>
      <c r="AH253" s="75" t="s">
        <v>2422</v>
      </c>
      <c r="AI253" s="75">
        <v>3</v>
      </c>
      <c r="AJ253" s="75">
        <v>115</v>
      </c>
      <c r="AK253" s="75" t="s">
        <v>2423</v>
      </c>
      <c r="AL253" s="75">
        <v>4.3</v>
      </c>
      <c r="AM253" s="75">
        <v>38.3</v>
      </c>
      <c r="AN253" s="127">
        <v>-10</v>
      </c>
    </row>
    <row r="254" s="2" customFormat="1" customHeight="1" spans="1:40">
      <c r="A254" s="64"/>
      <c r="B254" s="156">
        <v>5</v>
      </c>
      <c r="C254" s="50" t="s">
        <v>2424</v>
      </c>
      <c r="D254" s="51" t="s">
        <v>2425</v>
      </c>
      <c r="E254" s="75" t="s">
        <v>820</v>
      </c>
      <c r="F254" s="75" t="s">
        <v>2426</v>
      </c>
      <c r="G254" s="75">
        <v>1057.5</v>
      </c>
      <c r="H254" s="75" t="s">
        <v>699</v>
      </c>
      <c r="I254" s="75">
        <v>8.3</v>
      </c>
      <c r="J254" s="75">
        <v>-15.1</v>
      </c>
      <c r="K254" s="75">
        <v>-9.4</v>
      </c>
      <c r="L254" s="75">
        <v>-19.3</v>
      </c>
      <c r="M254" s="75">
        <v>55</v>
      </c>
      <c r="N254" s="75">
        <v>32.2</v>
      </c>
      <c r="O254" s="75">
        <v>21.5</v>
      </c>
      <c r="P254" s="75">
        <v>28</v>
      </c>
      <c r="Q254" s="75">
        <v>45</v>
      </c>
      <c r="R254" s="75">
        <v>26.5</v>
      </c>
      <c r="S254" s="75">
        <v>2.3</v>
      </c>
      <c r="T254" s="75" t="s">
        <v>734</v>
      </c>
      <c r="U254" s="75" t="s">
        <v>1566</v>
      </c>
      <c r="V254" s="75">
        <v>3.5</v>
      </c>
      <c r="W254" s="75">
        <v>1.7</v>
      </c>
      <c r="X254" s="75" t="s">
        <v>702</v>
      </c>
      <c r="Y254" s="75" t="s">
        <v>2427</v>
      </c>
      <c r="Z254" s="75">
        <v>2.9</v>
      </c>
      <c r="AA254" s="75" t="s">
        <v>734</v>
      </c>
      <c r="AB254" s="75" t="s">
        <v>2398</v>
      </c>
      <c r="AC254" s="75">
        <v>64</v>
      </c>
      <c r="AD254" s="75">
        <v>148</v>
      </c>
      <c r="AE254" s="75">
        <v>902.2</v>
      </c>
      <c r="AF254" s="75">
        <v>889.9</v>
      </c>
      <c r="AG254" s="75">
        <v>153</v>
      </c>
      <c r="AH254" s="75" t="s">
        <v>2428</v>
      </c>
      <c r="AI254" s="75">
        <v>-3.9</v>
      </c>
      <c r="AJ254" s="75">
        <v>171</v>
      </c>
      <c r="AK254" s="75" t="s">
        <v>2429</v>
      </c>
      <c r="AL254" s="75">
        <v>-2.8</v>
      </c>
      <c r="AM254" s="75">
        <v>38.6</v>
      </c>
      <c r="AN254" s="127">
        <v>-30</v>
      </c>
    </row>
    <row r="255" s="13" customFormat="1" customHeight="1" spans="1:40">
      <c r="A255" s="64"/>
      <c r="B255" s="188">
        <v>6</v>
      </c>
      <c r="C255" s="183" t="s">
        <v>2430</v>
      </c>
      <c r="D255" s="182" t="s">
        <v>2431</v>
      </c>
      <c r="E255" s="76" t="s">
        <v>2432</v>
      </c>
      <c r="F255" s="76" t="s">
        <v>2433</v>
      </c>
      <c r="G255" s="76">
        <v>290.8</v>
      </c>
      <c r="H255" s="76" t="s">
        <v>699</v>
      </c>
      <c r="I255" s="76">
        <v>15.6</v>
      </c>
      <c r="J255" s="76">
        <v>0.9</v>
      </c>
      <c r="K255" s="76">
        <v>3.5</v>
      </c>
      <c r="L255" s="76">
        <v>-0.9</v>
      </c>
      <c r="M255" s="76">
        <v>71</v>
      </c>
      <c r="N255" s="76">
        <v>35</v>
      </c>
      <c r="O255" s="76">
        <v>26.8</v>
      </c>
      <c r="P255" s="76">
        <v>30.5</v>
      </c>
      <c r="Q255" s="76">
        <v>64</v>
      </c>
      <c r="R255" s="76">
        <v>30.7</v>
      </c>
      <c r="S255" s="76">
        <v>1.3</v>
      </c>
      <c r="T255" s="76" t="s">
        <v>1149</v>
      </c>
      <c r="U255" s="76" t="s">
        <v>2175</v>
      </c>
      <c r="V255" s="76">
        <v>2.3</v>
      </c>
      <c r="W255" s="76">
        <v>1.2</v>
      </c>
      <c r="X255" s="76" t="s">
        <v>1149</v>
      </c>
      <c r="Y255" s="76" t="s">
        <v>2434</v>
      </c>
      <c r="Z255" s="76">
        <v>2.9</v>
      </c>
      <c r="AA255" s="76" t="s">
        <v>1149</v>
      </c>
      <c r="AB255" s="76" t="s">
        <v>2435</v>
      </c>
      <c r="AC255" s="76">
        <v>30</v>
      </c>
      <c r="AD255" s="76">
        <v>8</v>
      </c>
      <c r="AE255" s="76">
        <v>990.6</v>
      </c>
      <c r="AF255" s="76">
        <v>971.7</v>
      </c>
      <c r="AG255" s="76">
        <v>60</v>
      </c>
      <c r="AH255" s="76" t="s">
        <v>2436</v>
      </c>
      <c r="AI255" s="76">
        <v>3.8</v>
      </c>
      <c r="AJ255" s="76">
        <v>100</v>
      </c>
      <c r="AK255" s="76" t="s">
        <v>1817</v>
      </c>
      <c r="AL255" s="76">
        <v>4.9</v>
      </c>
      <c r="AM255" s="76">
        <v>41.3</v>
      </c>
      <c r="AN255" s="128">
        <v>-9.7</v>
      </c>
    </row>
    <row r="256" s="2" customFormat="1" customHeight="1" spans="1:40">
      <c r="A256" s="64"/>
      <c r="B256" s="156">
        <v>7</v>
      </c>
      <c r="C256" s="50" t="s">
        <v>2437</v>
      </c>
      <c r="D256" s="51" t="s">
        <v>2438</v>
      </c>
      <c r="E256" s="75" t="s">
        <v>2439</v>
      </c>
      <c r="F256" s="75" t="s">
        <v>2440</v>
      </c>
      <c r="G256" s="75">
        <v>978.9</v>
      </c>
      <c r="H256" s="75" t="s">
        <v>699</v>
      </c>
      <c r="I256" s="75">
        <v>10.6</v>
      </c>
      <c r="J256" s="75">
        <v>-7.2</v>
      </c>
      <c r="K256" s="75">
        <v>-3</v>
      </c>
      <c r="L256" s="75">
        <v>-9.8</v>
      </c>
      <c r="M256" s="75">
        <v>55</v>
      </c>
      <c r="N256" s="75">
        <v>31.5</v>
      </c>
      <c r="O256" s="75">
        <v>23</v>
      </c>
      <c r="P256" s="75">
        <v>27.4</v>
      </c>
      <c r="Q256" s="75">
        <v>60</v>
      </c>
      <c r="R256" s="75">
        <v>26.5</v>
      </c>
      <c r="S256" s="75">
        <v>2.2</v>
      </c>
      <c r="T256" s="75" t="s">
        <v>1033</v>
      </c>
      <c r="U256" s="75">
        <v>20</v>
      </c>
      <c r="V256" s="75">
        <v>2.2</v>
      </c>
      <c r="W256" s="75">
        <v>2.2</v>
      </c>
      <c r="X256" s="75" t="s">
        <v>1033</v>
      </c>
      <c r="Y256" s="75">
        <v>31</v>
      </c>
      <c r="Z256" s="75">
        <v>2.3</v>
      </c>
      <c r="AA256" s="75" t="s">
        <v>1033</v>
      </c>
      <c r="AB256" s="75">
        <v>24</v>
      </c>
      <c r="AC256" s="75">
        <v>58</v>
      </c>
      <c r="AD256" s="75">
        <v>53</v>
      </c>
      <c r="AE256" s="75">
        <v>911.1</v>
      </c>
      <c r="AF256" s="75">
        <v>898.4</v>
      </c>
      <c r="AG256" s="75">
        <v>128</v>
      </c>
      <c r="AH256" s="75" t="s">
        <v>2441</v>
      </c>
      <c r="AI256" s="75">
        <v>-0.2</v>
      </c>
      <c r="AJ256" s="75">
        <v>148</v>
      </c>
      <c r="AK256" s="75" t="s">
        <v>2442</v>
      </c>
      <c r="AL256" s="75">
        <v>0.6</v>
      </c>
      <c r="AM256" s="75">
        <v>37.7</v>
      </c>
      <c r="AN256" s="127">
        <v>-21.8</v>
      </c>
    </row>
    <row r="257" s="2" customFormat="1" customHeight="1" spans="1:40">
      <c r="A257" s="64"/>
      <c r="B257" s="156">
        <v>8</v>
      </c>
      <c r="C257" s="50" t="s">
        <v>2443</v>
      </c>
      <c r="D257" s="51" t="s">
        <v>2444</v>
      </c>
      <c r="E257" s="75" t="s">
        <v>2445</v>
      </c>
      <c r="F257" s="75" t="s">
        <v>2446</v>
      </c>
      <c r="G257" s="75">
        <v>447.8</v>
      </c>
      <c r="H257" s="75" t="s">
        <v>699</v>
      </c>
      <c r="I257" s="75">
        <v>13.2</v>
      </c>
      <c r="J257" s="75">
        <v>-3.6</v>
      </c>
      <c r="K257" s="75">
        <v>-0.4</v>
      </c>
      <c r="L257" s="75">
        <v>-5.9</v>
      </c>
      <c r="M257" s="75">
        <v>67</v>
      </c>
      <c r="N257" s="75">
        <v>34.3</v>
      </c>
      <c r="O257" s="75" t="s">
        <v>2447</v>
      </c>
      <c r="P257" s="75">
        <v>29.9</v>
      </c>
      <c r="Q257" s="75">
        <v>61</v>
      </c>
      <c r="R257" s="75">
        <v>29.8</v>
      </c>
      <c r="S257" s="75">
        <v>1.7</v>
      </c>
      <c r="T257" s="75" t="s">
        <v>744</v>
      </c>
      <c r="U257" s="75">
        <v>28</v>
      </c>
      <c r="V257" s="75">
        <v>2.9</v>
      </c>
      <c r="W257" s="75">
        <v>1.4</v>
      </c>
      <c r="X257" s="75" t="s">
        <v>784</v>
      </c>
      <c r="Y257" s="75" t="s">
        <v>2448</v>
      </c>
      <c r="Z257" s="75">
        <v>2.3</v>
      </c>
      <c r="AA257" s="75" t="s">
        <v>744</v>
      </c>
      <c r="AB257" s="75" t="s">
        <v>907</v>
      </c>
      <c r="AC257" s="75">
        <v>42</v>
      </c>
      <c r="AD257" s="75">
        <v>24</v>
      </c>
      <c r="AE257" s="75">
        <v>971.7</v>
      </c>
      <c r="AF257" s="75">
        <v>953.1</v>
      </c>
      <c r="AG257" s="75">
        <v>101</v>
      </c>
      <c r="AH257" s="75" t="s">
        <v>1701</v>
      </c>
      <c r="AI257" s="75">
        <v>1.2</v>
      </c>
      <c r="AJ257" s="75">
        <v>133</v>
      </c>
      <c r="AK257" s="75" t="s">
        <v>2449</v>
      </c>
      <c r="AL257" s="75">
        <v>2.7</v>
      </c>
      <c r="AM257" s="75">
        <v>40.4</v>
      </c>
      <c r="AN257" s="127">
        <v>-19.4</v>
      </c>
    </row>
    <row r="258" s="11" customFormat="1" customHeight="1" spans="1:40">
      <c r="A258" s="49"/>
      <c r="B258" s="141">
        <v>9</v>
      </c>
      <c r="C258" s="141" t="s">
        <v>2450</v>
      </c>
      <c r="D258" s="68" t="s">
        <v>2451</v>
      </c>
      <c r="E258" s="68" t="s">
        <v>1422</v>
      </c>
      <c r="F258" s="68" t="s">
        <v>2452</v>
      </c>
      <c r="G258" s="68">
        <v>742.2</v>
      </c>
      <c r="H258" s="68" t="s">
        <v>699</v>
      </c>
      <c r="I258" s="68">
        <v>12.8</v>
      </c>
      <c r="J258" s="68">
        <v>-3.3</v>
      </c>
      <c r="K258" s="68">
        <v>0.5</v>
      </c>
      <c r="L258" s="68">
        <v>-5</v>
      </c>
      <c r="M258" s="68">
        <v>59</v>
      </c>
      <c r="N258" s="68">
        <v>32.9</v>
      </c>
      <c r="O258" s="68">
        <v>24.3</v>
      </c>
      <c r="P258" s="68">
        <v>28.6</v>
      </c>
      <c r="Q258" s="68">
        <v>56</v>
      </c>
      <c r="R258" s="68">
        <v>27.6</v>
      </c>
      <c r="S258" s="68">
        <v>2.2</v>
      </c>
      <c r="T258" s="68" t="s">
        <v>930</v>
      </c>
      <c r="U258" s="68" t="s">
        <v>2453</v>
      </c>
      <c r="V258" s="68">
        <v>3.9</v>
      </c>
      <c r="W258" s="68">
        <v>2.6</v>
      </c>
      <c r="X258" s="68" t="s">
        <v>784</v>
      </c>
      <c r="Y258" s="68" t="s">
        <v>1457</v>
      </c>
      <c r="Z258" s="68">
        <v>4.1</v>
      </c>
      <c r="AA258" s="68" t="s">
        <v>930</v>
      </c>
      <c r="AB258" s="68" t="s">
        <v>1826</v>
      </c>
      <c r="AC258" s="68">
        <v>47</v>
      </c>
      <c r="AD258" s="68">
        <v>18</v>
      </c>
      <c r="AE258" s="68">
        <v>937.7</v>
      </c>
      <c r="AF258" s="68">
        <v>923.3</v>
      </c>
      <c r="AG258" s="68">
        <v>100</v>
      </c>
      <c r="AH258" s="68" t="s">
        <v>2454</v>
      </c>
      <c r="AI258" s="68">
        <v>1.9</v>
      </c>
      <c r="AJ258" s="68">
        <v>139</v>
      </c>
      <c r="AK258" s="68" t="s">
        <v>2455</v>
      </c>
      <c r="AL258" s="68">
        <v>3.3</v>
      </c>
      <c r="AM258" s="68">
        <v>39.9</v>
      </c>
      <c r="AN258" s="125">
        <v>-13.9</v>
      </c>
    </row>
    <row r="259" s="14" customFormat="1" customHeight="1" spans="1:40">
      <c r="A259" s="52" t="s">
        <v>2456</v>
      </c>
      <c r="B259" s="78">
        <v>1</v>
      </c>
      <c r="C259" s="79" t="s">
        <v>2457</v>
      </c>
      <c r="D259" s="78" t="s">
        <v>2458</v>
      </c>
      <c r="E259" s="78" t="s">
        <v>2459</v>
      </c>
      <c r="F259" s="78" t="s">
        <v>2460</v>
      </c>
      <c r="G259" s="78">
        <v>1517.2</v>
      </c>
      <c r="H259" s="78" t="s">
        <v>699</v>
      </c>
      <c r="I259" s="78">
        <v>9.8</v>
      </c>
      <c r="J259" s="78">
        <v>-9</v>
      </c>
      <c r="K259" s="78">
        <v>-5.3</v>
      </c>
      <c r="L259" s="78">
        <v>-11.5</v>
      </c>
      <c r="M259" s="78">
        <v>54</v>
      </c>
      <c r="N259" s="78">
        <v>31.2</v>
      </c>
      <c r="O259" s="78">
        <v>20.1</v>
      </c>
      <c r="P259" s="78">
        <v>26.5</v>
      </c>
      <c r="Q259" s="78">
        <v>45</v>
      </c>
      <c r="R259" s="78">
        <v>26</v>
      </c>
      <c r="S259" s="78">
        <v>1.2</v>
      </c>
      <c r="T259" s="78" t="s">
        <v>742</v>
      </c>
      <c r="U259" s="78" t="s">
        <v>2244</v>
      </c>
      <c r="V259" s="78">
        <v>2.1</v>
      </c>
      <c r="W259" s="78">
        <v>0.5</v>
      </c>
      <c r="X259" s="78" t="s">
        <v>1149</v>
      </c>
      <c r="Y259" s="78" t="s">
        <v>2072</v>
      </c>
      <c r="Z259" s="78">
        <v>1.7</v>
      </c>
      <c r="AA259" s="78" t="s">
        <v>742</v>
      </c>
      <c r="AB259" s="78" t="s">
        <v>2279</v>
      </c>
      <c r="AC259" s="78">
        <v>53</v>
      </c>
      <c r="AD259" s="78">
        <v>98</v>
      </c>
      <c r="AE259" s="78" t="s">
        <v>2461</v>
      </c>
      <c r="AF259" s="78">
        <v>843.2</v>
      </c>
      <c r="AG259" s="78">
        <v>130</v>
      </c>
      <c r="AH259" s="78" t="s">
        <v>2462</v>
      </c>
      <c r="AI259" s="78">
        <v>-1.9</v>
      </c>
      <c r="AJ259" s="78">
        <v>160</v>
      </c>
      <c r="AK259" s="78" t="s">
        <v>2463</v>
      </c>
      <c r="AL259" s="78">
        <v>-0.3</v>
      </c>
      <c r="AM259" s="78">
        <v>39.8</v>
      </c>
      <c r="AN259" s="129">
        <v>-19.7</v>
      </c>
    </row>
    <row r="260" s="2" customFormat="1" customHeight="1" spans="1:40">
      <c r="A260" s="74"/>
      <c r="B260" s="53">
        <v>2</v>
      </c>
      <c r="C260" s="54" t="s">
        <v>2464</v>
      </c>
      <c r="D260" s="53" t="s">
        <v>2465</v>
      </c>
      <c r="E260" s="75" t="s">
        <v>2466</v>
      </c>
      <c r="F260" s="75" t="s">
        <v>2467</v>
      </c>
      <c r="G260" s="75">
        <v>1477.2</v>
      </c>
      <c r="H260" s="75" t="s">
        <v>699</v>
      </c>
      <c r="I260" s="75">
        <v>7.5</v>
      </c>
      <c r="J260" s="75">
        <v>-14.5</v>
      </c>
      <c r="K260" s="75">
        <v>-9</v>
      </c>
      <c r="L260" s="75">
        <v>-18.5</v>
      </c>
      <c r="M260" s="75">
        <v>53</v>
      </c>
      <c r="N260" s="75">
        <v>30.5</v>
      </c>
      <c r="O260" s="75">
        <v>19.6</v>
      </c>
      <c r="P260" s="75">
        <v>26.3</v>
      </c>
      <c r="Q260" s="75">
        <v>39</v>
      </c>
      <c r="R260" s="75">
        <v>24.8</v>
      </c>
      <c r="S260" s="75">
        <v>2.2</v>
      </c>
      <c r="T260" s="75" t="s">
        <v>742</v>
      </c>
      <c r="U260" s="75" t="s">
        <v>1226</v>
      </c>
      <c r="V260" s="75">
        <v>2.8</v>
      </c>
      <c r="W260" s="75">
        <v>2</v>
      </c>
      <c r="X260" s="75" t="s">
        <v>940</v>
      </c>
      <c r="Y260" s="75" t="s">
        <v>2468</v>
      </c>
      <c r="Z260" s="75">
        <v>2.4</v>
      </c>
      <c r="AA260" s="75" t="s">
        <v>937</v>
      </c>
      <c r="AB260" s="75" t="s">
        <v>1668</v>
      </c>
      <c r="AC260" s="75">
        <v>72</v>
      </c>
      <c r="AD260" s="75">
        <v>117</v>
      </c>
      <c r="AE260" s="75">
        <v>856.3</v>
      </c>
      <c r="AF260" s="75">
        <v>847.2</v>
      </c>
      <c r="AG260" s="75">
        <v>157</v>
      </c>
      <c r="AH260" s="75" t="s">
        <v>2469</v>
      </c>
      <c r="AI260" s="75">
        <v>-4</v>
      </c>
      <c r="AJ260" s="75">
        <v>183</v>
      </c>
      <c r="AK260" s="75" t="s">
        <v>2470</v>
      </c>
      <c r="AL260" s="75">
        <v>-2.4</v>
      </c>
      <c r="AM260" s="75">
        <v>36.6</v>
      </c>
      <c r="AN260" s="127">
        <v>-29.8</v>
      </c>
    </row>
    <row r="261" s="2" customFormat="1" customHeight="1" spans="1:40">
      <c r="A261" s="74"/>
      <c r="B261" s="53">
        <v>3</v>
      </c>
      <c r="C261" s="54" t="s">
        <v>2471</v>
      </c>
      <c r="D261" s="53" t="s">
        <v>2472</v>
      </c>
      <c r="E261" s="75" t="s">
        <v>2473</v>
      </c>
      <c r="F261" s="75" t="s">
        <v>2474</v>
      </c>
      <c r="G261" s="75">
        <v>1346.6</v>
      </c>
      <c r="H261" s="75" t="s">
        <v>699</v>
      </c>
      <c r="I261" s="75">
        <v>8.8</v>
      </c>
      <c r="J261" s="75">
        <v>-8.8</v>
      </c>
      <c r="K261" s="75">
        <v>-4.6</v>
      </c>
      <c r="L261" s="75">
        <v>-12.3</v>
      </c>
      <c r="M261" s="75">
        <v>55</v>
      </c>
      <c r="N261" s="75">
        <v>29.8</v>
      </c>
      <c r="O261" s="75">
        <v>21.3</v>
      </c>
      <c r="P261" s="75">
        <v>25.6</v>
      </c>
      <c r="Q261" s="75">
        <v>56</v>
      </c>
      <c r="R261" s="75">
        <v>24</v>
      </c>
      <c r="S261" s="75">
        <v>1.9</v>
      </c>
      <c r="T261" s="75" t="s">
        <v>930</v>
      </c>
      <c r="U261" s="75" t="s">
        <v>2383</v>
      </c>
      <c r="V261" s="75">
        <v>2.8</v>
      </c>
      <c r="W261" s="75">
        <v>2.1</v>
      </c>
      <c r="X261" s="75" t="s">
        <v>784</v>
      </c>
      <c r="Y261" s="75" t="s">
        <v>2475</v>
      </c>
      <c r="Z261" s="75">
        <v>2.2</v>
      </c>
      <c r="AA261" s="75" t="s">
        <v>784</v>
      </c>
      <c r="AB261" s="75" t="s">
        <v>2003</v>
      </c>
      <c r="AC261" s="75">
        <v>60</v>
      </c>
      <c r="AD261" s="75">
        <v>48</v>
      </c>
      <c r="AE261" s="75">
        <v>870</v>
      </c>
      <c r="AF261" s="75">
        <v>860.8</v>
      </c>
      <c r="AG261" s="75">
        <v>143</v>
      </c>
      <c r="AH261" s="75" t="s">
        <v>768</v>
      </c>
      <c r="AI261" s="75">
        <v>-1.3</v>
      </c>
      <c r="AJ261" s="75">
        <v>170</v>
      </c>
      <c r="AK261" s="75" t="s">
        <v>2476</v>
      </c>
      <c r="AL261" s="75">
        <v>0</v>
      </c>
      <c r="AM261" s="75">
        <v>36</v>
      </c>
      <c r="AN261" s="127">
        <v>-24.3</v>
      </c>
    </row>
    <row r="262" s="2" customFormat="1" customHeight="1" spans="1:40">
      <c r="A262" s="74"/>
      <c r="B262" s="53">
        <v>4</v>
      </c>
      <c r="C262" s="54" t="s">
        <v>2477</v>
      </c>
      <c r="D262" s="53" t="s">
        <v>2478</v>
      </c>
      <c r="E262" s="75" t="s">
        <v>2479</v>
      </c>
      <c r="F262" s="75" t="s">
        <v>2480</v>
      </c>
      <c r="G262" s="75">
        <v>1141.7</v>
      </c>
      <c r="H262" s="75" t="s">
        <v>699</v>
      </c>
      <c r="I262" s="75">
        <v>11</v>
      </c>
      <c r="J262" s="75">
        <v>-5.7</v>
      </c>
      <c r="K262" s="75">
        <v>-2</v>
      </c>
      <c r="L262" s="75">
        <v>-8.4</v>
      </c>
      <c r="M262" s="75">
        <v>62</v>
      </c>
      <c r="N262" s="75">
        <v>30.8</v>
      </c>
      <c r="O262" s="75">
        <v>21.8</v>
      </c>
      <c r="P262" s="75">
        <v>26.9</v>
      </c>
      <c r="Q262" s="75">
        <v>55</v>
      </c>
      <c r="R262" s="75">
        <v>25.9</v>
      </c>
      <c r="S262" s="75">
        <v>1.2</v>
      </c>
      <c r="T262" s="75" t="s">
        <v>742</v>
      </c>
      <c r="U262" s="75" t="s">
        <v>2481</v>
      </c>
      <c r="V262" s="75">
        <v>2</v>
      </c>
      <c r="W262" s="75">
        <v>1</v>
      </c>
      <c r="X262" s="75" t="s">
        <v>742</v>
      </c>
      <c r="Y262" s="75" t="s">
        <v>2482</v>
      </c>
      <c r="Z262" s="75">
        <v>2.2</v>
      </c>
      <c r="AA262" s="75" t="s">
        <v>742</v>
      </c>
      <c r="AB262" s="75" t="s">
        <v>2483</v>
      </c>
      <c r="AC262" s="75">
        <v>46</v>
      </c>
      <c r="AD262" s="75">
        <v>90</v>
      </c>
      <c r="AE262" s="75">
        <v>892.4</v>
      </c>
      <c r="AF262" s="75">
        <v>881.2</v>
      </c>
      <c r="AG262" s="75">
        <v>119</v>
      </c>
      <c r="AH262" s="75" t="s">
        <v>2484</v>
      </c>
      <c r="AI262" s="75">
        <v>0.3</v>
      </c>
      <c r="AJ262" s="75">
        <v>145</v>
      </c>
      <c r="AK262" s="75" t="s">
        <v>1084</v>
      </c>
      <c r="AL262" s="75">
        <v>1.4</v>
      </c>
      <c r="AM262" s="75">
        <v>38.2</v>
      </c>
      <c r="AN262" s="127">
        <v>-17.4</v>
      </c>
    </row>
    <row r="263" s="2" customFormat="1" customHeight="1" spans="1:40">
      <c r="A263" s="74"/>
      <c r="B263" s="53">
        <v>5</v>
      </c>
      <c r="C263" s="54" t="s">
        <v>2485</v>
      </c>
      <c r="D263" s="53" t="s">
        <v>2486</v>
      </c>
      <c r="E263" s="75" t="s">
        <v>2487</v>
      </c>
      <c r="F263" s="75" t="s">
        <v>2488</v>
      </c>
      <c r="G263" s="75">
        <v>1079.1</v>
      </c>
      <c r="H263" s="75" t="s">
        <v>699</v>
      </c>
      <c r="I263" s="75">
        <v>14.6</v>
      </c>
      <c r="J263" s="75">
        <v>0</v>
      </c>
      <c r="K263" s="75">
        <v>3.3</v>
      </c>
      <c r="L263" s="75">
        <v>-2.3</v>
      </c>
      <c r="M263" s="75">
        <v>51</v>
      </c>
      <c r="N263" s="75">
        <v>32.6</v>
      </c>
      <c r="O263" s="75">
        <v>22.3</v>
      </c>
      <c r="P263" s="75">
        <v>28.3</v>
      </c>
      <c r="Q263" s="75">
        <v>52</v>
      </c>
      <c r="R263" s="75">
        <v>28.5</v>
      </c>
      <c r="S263" s="75">
        <v>1.7</v>
      </c>
      <c r="T263" s="75" t="s">
        <v>863</v>
      </c>
      <c r="U263" s="75" t="s">
        <v>2489</v>
      </c>
      <c r="V263" s="75">
        <v>3.1</v>
      </c>
      <c r="W263" s="75">
        <v>1.2</v>
      </c>
      <c r="X263" s="75" t="s">
        <v>850</v>
      </c>
      <c r="Y263" s="75" t="s">
        <v>2490</v>
      </c>
      <c r="Z263" s="75">
        <v>2.3</v>
      </c>
      <c r="AA263" s="75" t="s">
        <v>863</v>
      </c>
      <c r="AB263" s="75" t="s">
        <v>2491</v>
      </c>
      <c r="AC263" s="75">
        <v>47</v>
      </c>
      <c r="AD263" s="75">
        <v>13</v>
      </c>
      <c r="AE263" s="75">
        <v>898</v>
      </c>
      <c r="AF263" s="75">
        <v>887.3</v>
      </c>
      <c r="AG263" s="75">
        <v>64</v>
      </c>
      <c r="AH263" s="75" t="s">
        <v>2492</v>
      </c>
      <c r="AI263" s="75">
        <v>3.7</v>
      </c>
      <c r="AJ263" s="75">
        <v>102</v>
      </c>
      <c r="AK263" s="75" t="s">
        <v>2493</v>
      </c>
      <c r="AL263" s="75">
        <v>4.8</v>
      </c>
      <c r="AM263" s="75">
        <v>38.6</v>
      </c>
      <c r="AN263" s="127">
        <v>-8.6</v>
      </c>
    </row>
    <row r="264" s="2" customFormat="1" customHeight="1" spans="1:40">
      <c r="A264" s="74"/>
      <c r="B264" s="53">
        <v>6</v>
      </c>
      <c r="C264" s="54" t="s">
        <v>2494</v>
      </c>
      <c r="D264" s="53" t="s">
        <v>2495</v>
      </c>
      <c r="E264" s="75" t="s">
        <v>2496</v>
      </c>
      <c r="F264" s="75" t="s">
        <v>2497</v>
      </c>
      <c r="G264" s="75">
        <v>1482.7</v>
      </c>
      <c r="H264" s="75" t="s">
        <v>699</v>
      </c>
      <c r="I264" s="75">
        <v>7.3</v>
      </c>
      <c r="J264" s="75">
        <v>-13.7</v>
      </c>
      <c r="K264" s="75">
        <v>-9.3</v>
      </c>
      <c r="L264" s="75">
        <v>-17.1</v>
      </c>
      <c r="M264" s="75">
        <v>52</v>
      </c>
      <c r="N264" s="75">
        <v>31.7</v>
      </c>
      <c r="O264" s="75">
        <v>19.5</v>
      </c>
      <c r="P264" s="75">
        <v>26.9</v>
      </c>
      <c r="Q264" s="75">
        <v>37</v>
      </c>
      <c r="R264" s="75">
        <v>25.1</v>
      </c>
      <c r="S264" s="75">
        <v>2</v>
      </c>
      <c r="T264" s="75" t="s">
        <v>2498</v>
      </c>
      <c r="U264" s="75" t="s">
        <v>735</v>
      </c>
      <c r="V264" s="75">
        <v>2.1</v>
      </c>
      <c r="W264" s="75">
        <v>1.8</v>
      </c>
      <c r="X264" s="75" t="s">
        <v>734</v>
      </c>
      <c r="Y264" s="75" t="s">
        <v>2004</v>
      </c>
      <c r="Z264" s="75">
        <v>2.1</v>
      </c>
      <c r="AA264" s="75" t="s">
        <v>734</v>
      </c>
      <c r="AB264" s="75" t="s">
        <v>735</v>
      </c>
      <c r="AC264" s="75">
        <v>74</v>
      </c>
      <c r="AD264" s="75">
        <v>113</v>
      </c>
      <c r="AE264" s="75">
        <v>855.5</v>
      </c>
      <c r="AF264" s="75">
        <v>846.5</v>
      </c>
      <c r="AG264" s="75">
        <v>159</v>
      </c>
      <c r="AH264" s="75" t="s">
        <v>2499</v>
      </c>
      <c r="AI264" s="75">
        <v>-4</v>
      </c>
      <c r="AJ264" s="75">
        <v>178</v>
      </c>
      <c r="AK264" s="75" t="s">
        <v>2500</v>
      </c>
      <c r="AL264" s="75">
        <v>-2.9</v>
      </c>
      <c r="AM264" s="75">
        <v>38.6</v>
      </c>
      <c r="AN264" s="127">
        <v>-28.2</v>
      </c>
    </row>
    <row r="265" s="2" customFormat="1" customHeight="1" spans="1:40">
      <c r="A265" s="74"/>
      <c r="B265" s="57">
        <v>7</v>
      </c>
      <c r="C265" s="54" t="s">
        <v>2501</v>
      </c>
      <c r="D265" s="53" t="s">
        <v>2502</v>
      </c>
      <c r="E265" s="75" t="s">
        <v>2503</v>
      </c>
      <c r="F265" s="75" t="s">
        <v>2151</v>
      </c>
      <c r="G265" s="75">
        <v>1398.2</v>
      </c>
      <c r="H265" s="75" t="s">
        <v>699</v>
      </c>
      <c r="I265" s="75">
        <v>9</v>
      </c>
      <c r="J265" s="75">
        <v>-10.7</v>
      </c>
      <c r="K265" s="75">
        <v>-6.9</v>
      </c>
      <c r="L265" s="75">
        <v>-13.9</v>
      </c>
      <c r="M265" s="75">
        <v>58</v>
      </c>
      <c r="N265" s="75">
        <v>30.9</v>
      </c>
      <c r="O265" s="75">
        <v>21</v>
      </c>
      <c r="P265" s="75">
        <v>26.7</v>
      </c>
      <c r="Q265" s="75">
        <v>48</v>
      </c>
      <c r="R265" s="75">
        <v>25.9</v>
      </c>
      <c r="S265" s="75">
        <v>1.3</v>
      </c>
      <c r="T265" s="75" t="s">
        <v>712</v>
      </c>
      <c r="U265" s="75" t="s">
        <v>1903</v>
      </c>
      <c r="V265" s="75">
        <v>3.3</v>
      </c>
      <c r="W265" s="75">
        <v>0.7</v>
      </c>
      <c r="X265" s="75" t="s">
        <v>850</v>
      </c>
      <c r="Y265" s="75" t="s">
        <v>2504</v>
      </c>
      <c r="Z265" s="75">
        <v>2.1</v>
      </c>
      <c r="AA265" s="75" t="s">
        <v>734</v>
      </c>
      <c r="AB265" s="75" t="s">
        <v>2505</v>
      </c>
      <c r="AC265" s="75">
        <v>66</v>
      </c>
      <c r="AD265" s="75">
        <v>86</v>
      </c>
      <c r="AE265" s="75">
        <v>864.5</v>
      </c>
      <c r="AF265" s="75">
        <v>855</v>
      </c>
      <c r="AG265" s="75">
        <v>138</v>
      </c>
      <c r="AH265" s="75" t="s">
        <v>2506</v>
      </c>
      <c r="AI265" s="75">
        <v>-2.7</v>
      </c>
      <c r="AJ265" s="75">
        <v>167</v>
      </c>
      <c r="AK265" s="75" t="s">
        <v>2507</v>
      </c>
      <c r="AL265" s="75">
        <v>-1.1</v>
      </c>
      <c r="AM265" s="75">
        <v>39.5</v>
      </c>
      <c r="AN265" s="127">
        <v>-24.3</v>
      </c>
    </row>
    <row r="266" s="2" customFormat="1" customHeight="1" spans="1:40">
      <c r="A266" s="74"/>
      <c r="B266" s="57">
        <v>8</v>
      </c>
      <c r="C266" s="54" t="s">
        <v>2508</v>
      </c>
      <c r="D266" s="53" t="s">
        <v>2509</v>
      </c>
      <c r="E266" s="75" t="s">
        <v>820</v>
      </c>
      <c r="F266" s="75" t="s">
        <v>2098</v>
      </c>
      <c r="G266" s="75">
        <v>19976.1</v>
      </c>
      <c r="H266" s="75" t="s">
        <v>699</v>
      </c>
      <c r="I266" s="75">
        <v>5</v>
      </c>
      <c r="J266" s="75">
        <v>-14.8</v>
      </c>
      <c r="K266" s="75">
        <v>-9.6</v>
      </c>
      <c r="L266" s="75">
        <v>-18.2</v>
      </c>
      <c r="M266" s="75">
        <v>45</v>
      </c>
      <c r="N266" s="75">
        <v>27.3</v>
      </c>
      <c r="O266" s="75">
        <v>17.2</v>
      </c>
      <c r="P266" s="75">
        <v>23</v>
      </c>
      <c r="Q266" s="75">
        <v>45</v>
      </c>
      <c r="R266" s="75">
        <v>20.6</v>
      </c>
      <c r="S266" s="75">
        <v>3.1</v>
      </c>
      <c r="T266" s="75" t="s">
        <v>1134</v>
      </c>
      <c r="U266" s="75">
        <v>21</v>
      </c>
      <c r="V266" s="75">
        <v>3.6</v>
      </c>
      <c r="W266" s="75">
        <v>2.6</v>
      </c>
      <c r="X266" s="75" t="s">
        <v>744</v>
      </c>
      <c r="Y266" s="75" t="s">
        <v>2510</v>
      </c>
      <c r="Z266" s="75">
        <v>3.5</v>
      </c>
      <c r="AA266" s="75" t="s">
        <v>744</v>
      </c>
      <c r="AB266" s="75" t="s">
        <v>1369</v>
      </c>
      <c r="AC266" s="75">
        <v>78</v>
      </c>
      <c r="AD266" s="75">
        <v>159</v>
      </c>
      <c r="AE266" s="75">
        <v>802.8</v>
      </c>
      <c r="AF266" s="75">
        <v>798.9</v>
      </c>
      <c r="AG266" s="75">
        <v>175</v>
      </c>
      <c r="AH266" s="75" t="s">
        <v>2511</v>
      </c>
      <c r="AI266" s="75">
        <v>-4.3</v>
      </c>
      <c r="AJ266" s="75">
        <v>199</v>
      </c>
      <c r="AK266" s="75" t="s">
        <v>2512</v>
      </c>
      <c r="AL266" s="75">
        <v>-3</v>
      </c>
      <c r="AM266" s="75">
        <v>35.1</v>
      </c>
      <c r="AN266" s="127">
        <v>-28.3</v>
      </c>
    </row>
    <row r="267" s="2" customFormat="1" customHeight="1" spans="1:40">
      <c r="A267" s="74"/>
      <c r="B267" s="57">
        <v>9</v>
      </c>
      <c r="C267" s="54" t="s">
        <v>2513</v>
      </c>
      <c r="D267" s="53" t="s">
        <v>2514</v>
      </c>
      <c r="E267" s="75" t="s">
        <v>2515</v>
      </c>
      <c r="F267" s="75" t="s">
        <v>2516</v>
      </c>
      <c r="G267" s="75">
        <v>1421</v>
      </c>
      <c r="H267" s="75" t="s">
        <v>699</v>
      </c>
      <c r="I267" s="75">
        <v>8.7</v>
      </c>
      <c r="J267" s="75">
        <v>-9.6</v>
      </c>
      <c r="K267" s="75">
        <v>-4.8</v>
      </c>
      <c r="L267" s="75">
        <v>-12.9</v>
      </c>
      <c r="M267" s="75">
        <v>53</v>
      </c>
      <c r="N267" s="75">
        <v>28.7</v>
      </c>
      <c r="O267" s="75">
        <v>20.6</v>
      </c>
      <c r="P267" s="75">
        <v>24.6</v>
      </c>
      <c r="Q267" s="75">
        <v>57</v>
      </c>
      <c r="R267" s="75">
        <v>24.3</v>
      </c>
      <c r="S267" s="75">
        <v>2.4</v>
      </c>
      <c r="T267" s="75" t="s">
        <v>948</v>
      </c>
      <c r="U267" s="75">
        <v>16</v>
      </c>
      <c r="V267" s="75">
        <v>2.9</v>
      </c>
      <c r="W267" s="75">
        <v>2.2</v>
      </c>
      <c r="X267" s="75" t="s">
        <v>854</v>
      </c>
      <c r="Y267" s="75" t="s">
        <v>960</v>
      </c>
      <c r="Z267" s="75">
        <v>2.8</v>
      </c>
      <c r="AA267" s="75" t="s">
        <v>948</v>
      </c>
      <c r="AB267" s="75">
        <v>13</v>
      </c>
      <c r="AC267" s="75">
        <v>61</v>
      </c>
      <c r="AD267" s="75">
        <v>79</v>
      </c>
      <c r="AE267" s="75">
        <v>861.8</v>
      </c>
      <c r="AF267" s="75">
        <v>853.5</v>
      </c>
      <c r="AG267" s="75">
        <v>144</v>
      </c>
      <c r="AH267" s="75" t="s">
        <v>892</v>
      </c>
      <c r="AI267" s="75">
        <v>-1.5</v>
      </c>
      <c r="AJ267" s="75">
        <v>171</v>
      </c>
      <c r="AK267" s="75" t="s">
        <v>2517</v>
      </c>
      <c r="AL267" s="75">
        <v>-0.2</v>
      </c>
      <c r="AM267" s="75">
        <v>36.4</v>
      </c>
      <c r="AN267" s="127">
        <v>-22.6</v>
      </c>
    </row>
    <row r="268" s="2" customFormat="1" customHeight="1" spans="1:40">
      <c r="A268" s="74"/>
      <c r="B268" s="57">
        <v>10</v>
      </c>
      <c r="C268" s="54" t="s">
        <v>2518</v>
      </c>
      <c r="D268" s="53" t="s">
        <v>2519</v>
      </c>
      <c r="E268" s="75" t="s">
        <v>2520</v>
      </c>
      <c r="F268" s="75" t="s">
        <v>2521</v>
      </c>
      <c r="G268" s="75">
        <v>1886.6</v>
      </c>
      <c r="H268" s="75" t="s">
        <v>699</v>
      </c>
      <c r="I268" s="75">
        <v>7.2</v>
      </c>
      <c r="J268" s="75">
        <v>-11.3</v>
      </c>
      <c r="K268" s="75">
        <v>-7</v>
      </c>
      <c r="L268" s="75">
        <v>-15.2</v>
      </c>
      <c r="M268" s="75">
        <v>62</v>
      </c>
      <c r="N268" s="75">
        <v>27.7</v>
      </c>
      <c r="O268" s="75">
        <v>19.2</v>
      </c>
      <c r="P268" s="75">
        <v>23.3</v>
      </c>
      <c r="Q268" s="75">
        <v>55</v>
      </c>
      <c r="R268" s="75">
        <v>22.1</v>
      </c>
      <c r="S268" s="75">
        <v>1.2</v>
      </c>
      <c r="T268" s="75" t="s">
        <v>782</v>
      </c>
      <c r="U268" s="75" t="s">
        <v>2522</v>
      </c>
      <c r="V268" s="75">
        <v>1.7</v>
      </c>
      <c r="W268" s="75">
        <v>1</v>
      </c>
      <c r="X268" s="75" t="s">
        <v>814</v>
      </c>
      <c r="Y268" s="75" t="s">
        <v>2523</v>
      </c>
      <c r="Z268" s="75">
        <v>1.9</v>
      </c>
      <c r="AA268" s="75" t="s">
        <v>742</v>
      </c>
      <c r="AB268" s="75" t="s">
        <v>2524</v>
      </c>
      <c r="AC268" s="75">
        <v>64</v>
      </c>
      <c r="AD268" s="75">
        <v>114</v>
      </c>
      <c r="AE268" s="75">
        <v>812.6</v>
      </c>
      <c r="AF268" s="75">
        <v>808.1</v>
      </c>
      <c r="AG268" s="75">
        <v>155</v>
      </c>
      <c r="AH268" s="75" t="s">
        <v>2525</v>
      </c>
      <c r="AI268" s="75">
        <v>-2.2</v>
      </c>
      <c r="AJ268" s="75">
        <v>183</v>
      </c>
      <c r="AK268" s="75" t="s">
        <v>845</v>
      </c>
      <c r="AL268" s="75">
        <v>-0.8</v>
      </c>
      <c r="AM268" s="75">
        <v>36.1</v>
      </c>
      <c r="AN268" s="127">
        <v>-27.9</v>
      </c>
    </row>
    <row r="269" s="2" customFormat="1" customHeight="1" spans="1:40">
      <c r="A269" s="74"/>
      <c r="B269" s="57">
        <v>11</v>
      </c>
      <c r="C269" s="54" t="s">
        <v>2526</v>
      </c>
      <c r="D269" s="53" t="s">
        <v>2527</v>
      </c>
      <c r="E269" s="75" t="s">
        <v>2528</v>
      </c>
      <c r="F269" s="75" t="s">
        <v>2529</v>
      </c>
      <c r="G269" s="75">
        <v>1530.9</v>
      </c>
      <c r="H269" s="75" t="s">
        <v>699</v>
      </c>
      <c r="I269" s="75">
        <v>7.9</v>
      </c>
      <c r="J269" s="75">
        <v>-12.7</v>
      </c>
      <c r="K269" s="75">
        <v>-7.8</v>
      </c>
      <c r="L269" s="75">
        <v>-16.3</v>
      </c>
      <c r="M269" s="75">
        <v>49</v>
      </c>
      <c r="N269" s="75">
        <v>30.9</v>
      </c>
      <c r="O269" s="75">
        <v>19.6</v>
      </c>
      <c r="P269" s="75">
        <v>26.4</v>
      </c>
      <c r="Q269" s="75">
        <v>41</v>
      </c>
      <c r="R269" s="75">
        <v>24.8</v>
      </c>
      <c r="S269" s="75">
        <v>1.8</v>
      </c>
      <c r="T269" s="75" t="s">
        <v>854</v>
      </c>
      <c r="U269" s="75" t="s">
        <v>2530</v>
      </c>
      <c r="V269" s="75">
        <v>3.3</v>
      </c>
      <c r="W269" s="75">
        <v>1.6</v>
      </c>
      <c r="X269" s="75" t="s">
        <v>700</v>
      </c>
      <c r="Y269" s="75" t="s">
        <v>2398</v>
      </c>
      <c r="Z269" s="75">
        <v>2.4</v>
      </c>
      <c r="AA269" s="75" t="s">
        <v>700</v>
      </c>
      <c r="AB269" s="75" t="s">
        <v>2141</v>
      </c>
      <c r="AC269" s="75">
        <v>75</v>
      </c>
      <c r="AD269" s="75">
        <v>141</v>
      </c>
      <c r="AE269" s="75">
        <v>850.3</v>
      </c>
      <c r="AF269" s="75">
        <v>841.8</v>
      </c>
      <c r="AG269" s="75">
        <v>155</v>
      </c>
      <c r="AH269" s="75" t="s">
        <v>2531</v>
      </c>
      <c r="AI269" s="75">
        <v>-3.1</v>
      </c>
      <c r="AJ269" s="75">
        <v>174</v>
      </c>
      <c r="AK269" s="75" t="s">
        <v>2532</v>
      </c>
      <c r="AL269" s="75">
        <v>-2</v>
      </c>
      <c r="AM269" s="75">
        <v>35.1</v>
      </c>
      <c r="AN269" s="127">
        <v>-28.3</v>
      </c>
    </row>
    <row r="270" s="2" customFormat="1" customHeight="1" spans="1:40">
      <c r="A270" s="74"/>
      <c r="B270" s="57">
        <v>12</v>
      </c>
      <c r="C270" s="54" t="s">
        <v>2533</v>
      </c>
      <c r="D270" s="53" t="s">
        <v>2534</v>
      </c>
      <c r="E270" s="75" t="s">
        <v>2535</v>
      </c>
      <c r="F270" s="75" t="s">
        <v>2536</v>
      </c>
      <c r="G270" s="75">
        <v>1917</v>
      </c>
      <c r="H270" s="75" t="s">
        <v>699</v>
      </c>
      <c r="I270" s="75">
        <v>7</v>
      </c>
      <c r="J270" s="75">
        <v>-10.6</v>
      </c>
      <c r="K270" s="75">
        <v>-6.7</v>
      </c>
      <c r="L270" s="75">
        <v>-13.4</v>
      </c>
      <c r="M270" s="75">
        <v>59</v>
      </c>
      <c r="N270" s="75">
        <v>26.9</v>
      </c>
      <c r="O270" s="75">
        <v>19.4</v>
      </c>
      <c r="P270" s="75">
        <v>22.8</v>
      </c>
      <c r="Q270" s="75">
        <v>57</v>
      </c>
      <c r="R270" s="75">
        <v>21.2</v>
      </c>
      <c r="S270" s="75">
        <v>1</v>
      </c>
      <c r="T270" s="75" t="s">
        <v>937</v>
      </c>
      <c r="U270" s="75" t="s">
        <v>2537</v>
      </c>
      <c r="V270" s="75">
        <v>2</v>
      </c>
      <c r="W270" s="75">
        <v>1.2</v>
      </c>
      <c r="X270" s="75" t="s">
        <v>702</v>
      </c>
      <c r="Y270" s="75" t="s">
        <v>2538</v>
      </c>
      <c r="Z270" s="75">
        <v>1.9</v>
      </c>
      <c r="AA270" s="75" t="s">
        <v>732</v>
      </c>
      <c r="AB270" s="75" t="s">
        <v>2539</v>
      </c>
      <c r="AC270" s="75">
        <v>63</v>
      </c>
      <c r="AD270" s="75">
        <v>85</v>
      </c>
      <c r="AE270" s="75">
        <v>809.4</v>
      </c>
      <c r="AF270" s="75">
        <v>805.1</v>
      </c>
      <c r="AG270" s="75">
        <v>156</v>
      </c>
      <c r="AH270" s="75" t="s">
        <v>2540</v>
      </c>
      <c r="AI270" s="75">
        <v>-2.2</v>
      </c>
      <c r="AJ270" s="75">
        <v>185</v>
      </c>
      <c r="AK270" s="75" t="s">
        <v>2541</v>
      </c>
      <c r="AL270" s="75">
        <v>-0.8</v>
      </c>
      <c r="AM270" s="75">
        <v>36.4</v>
      </c>
      <c r="AN270" s="127">
        <v>-24.7</v>
      </c>
    </row>
    <row r="271" s="21" customFormat="1" customHeight="1" spans="1:40">
      <c r="A271" s="56"/>
      <c r="B271" s="57">
        <v>13</v>
      </c>
      <c r="C271" s="54" t="s">
        <v>2542</v>
      </c>
      <c r="D271" s="53" t="s">
        <v>2543</v>
      </c>
      <c r="E271" s="53" t="s">
        <v>2544</v>
      </c>
      <c r="F271" s="53" t="s">
        <v>2545</v>
      </c>
      <c r="G271" s="53">
        <v>2910</v>
      </c>
      <c r="H271" s="53" t="s">
        <v>699</v>
      </c>
      <c r="I271" s="53">
        <v>2.4</v>
      </c>
      <c r="J271" s="53">
        <v>-13.8</v>
      </c>
      <c r="K271" s="53">
        <v>-9.9</v>
      </c>
      <c r="L271" s="53">
        <v>-16.6</v>
      </c>
      <c r="M271" s="53">
        <v>49</v>
      </c>
      <c r="N271" s="53">
        <v>22.3</v>
      </c>
      <c r="O271" s="53">
        <v>14.5</v>
      </c>
      <c r="P271" s="53">
        <v>17.9</v>
      </c>
      <c r="Q271" s="53">
        <v>54</v>
      </c>
      <c r="R271" s="53">
        <v>15.9</v>
      </c>
      <c r="S271" s="53">
        <v>1.5</v>
      </c>
      <c r="T271" s="53" t="s">
        <v>2546</v>
      </c>
      <c r="U271" s="53" t="s">
        <v>1974</v>
      </c>
      <c r="V271" s="53">
        <v>3.3</v>
      </c>
      <c r="W271" s="53">
        <v>1</v>
      </c>
      <c r="X271" s="53" t="s">
        <v>702</v>
      </c>
      <c r="Y271" s="53" t="s">
        <v>2547</v>
      </c>
      <c r="Z271" s="53">
        <v>3</v>
      </c>
      <c r="AA271" s="53" t="s">
        <v>702</v>
      </c>
      <c r="AB271" s="53" t="s">
        <v>2371</v>
      </c>
      <c r="AC271" s="53">
        <v>66</v>
      </c>
      <c r="AD271" s="53">
        <v>142</v>
      </c>
      <c r="AE271" s="53">
        <v>713.2</v>
      </c>
      <c r="AF271" s="53">
        <v>716</v>
      </c>
      <c r="AG271" s="53">
        <v>202</v>
      </c>
      <c r="AH271" s="53" t="s">
        <v>2548</v>
      </c>
      <c r="AI271" s="53">
        <v>-3.9</v>
      </c>
      <c r="AJ271" s="53">
        <v>250</v>
      </c>
      <c r="AK271" s="53" t="s">
        <v>2549</v>
      </c>
      <c r="AL271" s="53">
        <v>-1.8</v>
      </c>
      <c r="AM271" s="53">
        <v>30.4</v>
      </c>
      <c r="AN271" s="160">
        <v>-27.9</v>
      </c>
    </row>
    <row r="272" s="17" customFormat="1" customHeight="1" spans="1:40">
      <c r="A272" s="59" t="s">
        <v>2550</v>
      </c>
      <c r="B272" s="89">
        <v>1</v>
      </c>
      <c r="C272" s="90" t="s">
        <v>2551</v>
      </c>
      <c r="D272" s="89" t="s">
        <v>2552</v>
      </c>
      <c r="E272" s="89" t="s">
        <v>2553</v>
      </c>
      <c r="F272" s="89" t="s">
        <v>2554</v>
      </c>
      <c r="G272" s="89">
        <v>2295.2</v>
      </c>
      <c r="H272" s="89" t="s">
        <v>699</v>
      </c>
      <c r="I272" s="89">
        <v>6.1</v>
      </c>
      <c r="J272" s="89">
        <v>-11.4</v>
      </c>
      <c r="K272" s="89">
        <v>-7.4</v>
      </c>
      <c r="L272" s="89">
        <v>-13.6</v>
      </c>
      <c r="M272" s="89">
        <v>45</v>
      </c>
      <c r="N272" s="89">
        <v>26.5</v>
      </c>
      <c r="O272" s="89">
        <v>16.6</v>
      </c>
      <c r="P272" s="89">
        <v>21.9</v>
      </c>
      <c r="Q272" s="89">
        <v>48</v>
      </c>
      <c r="R272" s="89">
        <v>20.8</v>
      </c>
      <c r="S272" s="89">
        <v>1.5</v>
      </c>
      <c r="T272" s="89" t="s">
        <v>1496</v>
      </c>
      <c r="U272" s="89" t="s">
        <v>1965</v>
      </c>
      <c r="V272" s="89">
        <v>2.9</v>
      </c>
      <c r="W272" s="89">
        <v>1.3</v>
      </c>
      <c r="X272" s="89" t="s">
        <v>1496</v>
      </c>
      <c r="Y272" s="89" t="s">
        <v>2555</v>
      </c>
      <c r="Z272" s="89">
        <v>3.2</v>
      </c>
      <c r="AA272" s="89" t="s">
        <v>1496</v>
      </c>
      <c r="AB272" s="89" t="s">
        <v>2556</v>
      </c>
      <c r="AC272" s="89">
        <v>68</v>
      </c>
      <c r="AD272" s="89">
        <v>123</v>
      </c>
      <c r="AE272" s="89">
        <v>774.4</v>
      </c>
      <c r="AF272" s="89">
        <v>772.9</v>
      </c>
      <c r="AG272" s="89">
        <v>165</v>
      </c>
      <c r="AH272" s="89" t="s">
        <v>2557</v>
      </c>
      <c r="AI272" s="89">
        <v>-2.6</v>
      </c>
      <c r="AJ272" s="89">
        <v>190</v>
      </c>
      <c r="AK272" s="89" t="s">
        <v>1187</v>
      </c>
      <c r="AL272" s="89">
        <v>-1.4</v>
      </c>
      <c r="AM272" s="89">
        <v>36.5</v>
      </c>
      <c r="AN272" s="132">
        <v>-24.9</v>
      </c>
    </row>
    <row r="273" s="13" customFormat="1" customHeight="1" spans="1:40">
      <c r="A273" s="62"/>
      <c r="B273" s="49">
        <v>2</v>
      </c>
      <c r="C273" s="50" t="s">
        <v>2558</v>
      </c>
      <c r="D273" s="182" t="s">
        <v>2559</v>
      </c>
      <c r="E273" s="76" t="s">
        <v>2560</v>
      </c>
      <c r="F273" s="76" t="s">
        <v>2561</v>
      </c>
      <c r="G273" s="76">
        <v>3681.2</v>
      </c>
      <c r="H273" s="76" t="s">
        <v>699</v>
      </c>
      <c r="I273" s="76">
        <v>3.2</v>
      </c>
      <c r="J273" s="76">
        <v>-11.9</v>
      </c>
      <c r="K273" s="76">
        <v>-7.6</v>
      </c>
      <c r="L273" s="76">
        <v>-15.8</v>
      </c>
      <c r="M273" s="76">
        <v>44</v>
      </c>
      <c r="N273" s="76">
        <v>21.8</v>
      </c>
      <c r="O273" s="76">
        <v>13.1</v>
      </c>
      <c r="P273" s="76">
        <v>17.3</v>
      </c>
      <c r="Q273" s="76">
        <v>50</v>
      </c>
      <c r="R273" s="76">
        <v>15.5</v>
      </c>
      <c r="S273" s="76">
        <v>0.8</v>
      </c>
      <c r="T273" s="76" t="s">
        <v>1382</v>
      </c>
      <c r="U273" s="76" t="s">
        <v>2562</v>
      </c>
      <c r="V273" s="76">
        <v>2.3</v>
      </c>
      <c r="W273" s="76">
        <v>1.1</v>
      </c>
      <c r="X273" s="76" t="s">
        <v>796</v>
      </c>
      <c r="Y273" s="76" t="s">
        <v>2218</v>
      </c>
      <c r="Z273" s="76">
        <v>3.5</v>
      </c>
      <c r="AA273" s="76" t="s">
        <v>796</v>
      </c>
      <c r="AB273" s="76" t="s">
        <v>2563</v>
      </c>
      <c r="AC273" s="76">
        <v>60</v>
      </c>
      <c r="AD273" s="76">
        <v>104</v>
      </c>
      <c r="AE273" s="76">
        <v>647.5</v>
      </c>
      <c r="AF273" s="76">
        <v>651.5</v>
      </c>
      <c r="AG273" s="76">
        <v>199</v>
      </c>
      <c r="AH273" s="76" t="s">
        <v>2564</v>
      </c>
      <c r="AI273" s="76">
        <v>-2.7</v>
      </c>
      <c r="AJ273" s="76">
        <v>248</v>
      </c>
      <c r="AK273" s="76" t="s">
        <v>2565</v>
      </c>
      <c r="AL273" s="76">
        <v>-0.8</v>
      </c>
      <c r="AM273" s="76">
        <v>28.5</v>
      </c>
      <c r="AN273" s="128">
        <v>-27.6</v>
      </c>
    </row>
    <row r="274" s="13" customFormat="1" customHeight="1" spans="1:40">
      <c r="A274" s="62"/>
      <c r="B274" s="55">
        <v>3</v>
      </c>
      <c r="C274" s="50" t="s">
        <v>2566</v>
      </c>
      <c r="D274" s="51" t="s">
        <v>2567</v>
      </c>
      <c r="E274" s="76" t="s">
        <v>2568</v>
      </c>
      <c r="F274" s="76" t="s">
        <v>2569</v>
      </c>
      <c r="G274" s="76">
        <v>2807.3</v>
      </c>
      <c r="H274" s="76" t="s">
        <v>699</v>
      </c>
      <c r="I274" s="76">
        <v>5.3</v>
      </c>
      <c r="J274" s="76">
        <v>-12.9</v>
      </c>
      <c r="K274" s="76">
        <v>-9.1</v>
      </c>
      <c r="L274" s="76">
        <v>-15.7</v>
      </c>
      <c r="M274" s="76">
        <v>39</v>
      </c>
      <c r="N274" s="76">
        <v>26.9</v>
      </c>
      <c r="O274" s="76">
        <v>13.3</v>
      </c>
      <c r="P274" s="76">
        <v>21.6</v>
      </c>
      <c r="Q274" s="76">
        <v>30</v>
      </c>
      <c r="R274" s="76">
        <v>21.4</v>
      </c>
      <c r="S274" s="76">
        <v>3.3</v>
      </c>
      <c r="T274" s="76" t="s">
        <v>1134</v>
      </c>
      <c r="U274" s="76">
        <v>20</v>
      </c>
      <c r="V274" s="76">
        <v>4.3</v>
      </c>
      <c r="W274" s="76">
        <v>2.2</v>
      </c>
      <c r="X274" s="76" t="s">
        <v>1008</v>
      </c>
      <c r="Y274" s="76" t="s">
        <v>765</v>
      </c>
      <c r="Z274" s="76">
        <v>2.3</v>
      </c>
      <c r="AA274" s="76" t="s">
        <v>1134</v>
      </c>
      <c r="AB274" s="76">
        <v>15</v>
      </c>
      <c r="AC274" s="76">
        <v>72</v>
      </c>
      <c r="AD274" s="76">
        <v>84</v>
      </c>
      <c r="AE274" s="76">
        <v>723.5</v>
      </c>
      <c r="AF274" s="76">
        <v>724</v>
      </c>
      <c r="AG274" s="76">
        <v>176</v>
      </c>
      <c r="AH274" s="76" t="s">
        <v>2570</v>
      </c>
      <c r="AI274" s="76">
        <v>-3.8</v>
      </c>
      <c r="AJ274" s="76">
        <v>203</v>
      </c>
      <c r="AK274" s="76" t="s">
        <v>2571</v>
      </c>
      <c r="AL274" s="76">
        <v>-2.4</v>
      </c>
      <c r="AM274" s="76">
        <v>35.5</v>
      </c>
      <c r="AN274" s="128">
        <v>-26.9</v>
      </c>
    </row>
    <row r="275" s="2" customFormat="1" customHeight="1" spans="1:40">
      <c r="A275" s="62"/>
      <c r="B275" s="55">
        <v>4</v>
      </c>
      <c r="C275" s="50" t="s">
        <v>2572</v>
      </c>
      <c r="D275" s="51" t="s">
        <v>2573</v>
      </c>
      <c r="E275" s="75" t="s">
        <v>2574</v>
      </c>
      <c r="F275" s="75" t="s">
        <v>2575</v>
      </c>
      <c r="G275" s="75">
        <v>8500</v>
      </c>
      <c r="H275" s="75" t="s">
        <v>1512</v>
      </c>
      <c r="I275" s="75">
        <v>0</v>
      </c>
      <c r="J275" s="75">
        <v>-18</v>
      </c>
      <c r="K275" s="75">
        <v>-12.3</v>
      </c>
      <c r="L275" s="75">
        <v>-22</v>
      </c>
      <c r="M275" s="75">
        <v>55</v>
      </c>
      <c r="N275" s="75">
        <v>19</v>
      </c>
      <c r="O275" s="75">
        <v>12.4</v>
      </c>
      <c r="P275" s="75">
        <v>14.9</v>
      </c>
      <c r="Q275" s="75">
        <v>58</v>
      </c>
      <c r="R275" s="75">
        <v>13.2</v>
      </c>
      <c r="S275" s="75">
        <v>2.4</v>
      </c>
      <c r="T275" s="75" t="s">
        <v>1324</v>
      </c>
      <c r="U275" s="75" t="s">
        <v>2079</v>
      </c>
      <c r="V275" s="75">
        <v>3.4</v>
      </c>
      <c r="W275" s="75">
        <v>1.9</v>
      </c>
      <c r="X275" s="75" t="s">
        <v>786</v>
      </c>
      <c r="Y275" s="75" t="s">
        <v>2490</v>
      </c>
      <c r="Z275" s="75">
        <v>4.4</v>
      </c>
      <c r="AA275" s="75" t="s">
        <v>1287</v>
      </c>
      <c r="AB275" s="75" t="s">
        <v>2530</v>
      </c>
      <c r="AC275" s="75">
        <v>69</v>
      </c>
      <c r="AD275" s="75">
        <v>177</v>
      </c>
      <c r="AE275" s="75">
        <v>663.1</v>
      </c>
      <c r="AF275" s="75">
        <v>668.4</v>
      </c>
      <c r="AG275" s="75">
        <v>243</v>
      </c>
      <c r="AH275" s="75" t="s">
        <v>2576</v>
      </c>
      <c r="AI275" s="75">
        <v>-4.5</v>
      </c>
      <c r="AJ275" s="75">
        <v>285</v>
      </c>
      <c r="AK275" s="75" t="s">
        <v>2577</v>
      </c>
      <c r="AL275" s="75">
        <v>-2.8</v>
      </c>
      <c r="AM275" s="75">
        <v>26.2</v>
      </c>
      <c r="AN275" s="127">
        <v>-37.2</v>
      </c>
    </row>
    <row r="276" s="2" customFormat="1" customHeight="1" spans="1:40">
      <c r="A276" s="62"/>
      <c r="B276" s="55">
        <v>5</v>
      </c>
      <c r="C276" s="50" t="s">
        <v>2578</v>
      </c>
      <c r="D276" s="51" t="s">
        <v>2579</v>
      </c>
      <c r="E276" s="75" t="s">
        <v>2580</v>
      </c>
      <c r="F276" s="75" t="s">
        <v>2581</v>
      </c>
      <c r="G276" s="75">
        <v>2835</v>
      </c>
      <c r="H276" s="75" t="s">
        <v>699</v>
      </c>
      <c r="I276" s="75">
        <v>4</v>
      </c>
      <c r="J276" s="75">
        <v>-14</v>
      </c>
      <c r="K276" s="75">
        <v>-9.8</v>
      </c>
      <c r="L276" s="75">
        <v>-16.6</v>
      </c>
      <c r="M276" s="75">
        <v>43</v>
      </c>
      <c r="N276" s="75">
        <v>24.6</v>
      </c>
      <c r="O276" s="75">
        <v>14.8</v>
      </c>
      <c r="P276" s="75">
        <v>19.8</v>
      </c>
      <c r="Q276" s="75">
        <v>48</v>
      </c>
      <c r="R276" s="75">
        <v>19.3</v>
      </c>
      <c r="S276" s="75">
        <v>2</v>
      </c>
      <c r="T276" s="75" t="s">
        <v>1496</v>
      </c>
      <c r="U276" s="75" t="s">
        <v>2582</v>
      </c>
      <c r="V276" s="75">
        <v>2.9</v>
      </c>
      <c r="W276" s="75">
        <v>1.4</v>
      </c>
      <c r="X276" s="75" t="s">
        <v>840</v>
      </c>
      <c r="Y276" s="75" t="s">
        <v>2583</v>
      </c>
      <c r="Z276" s="75">
        <v>1.6</v>
      </c>
      <c r="AA276" s="75" t="s">
        <v>840</v>
      </c>
      <c r="AB276" s="75" t="s">
        <v>1513</v>
      </c>
      <c r="AC276" s="75">
        <v>75</v>
      </c>
      <c r="AD276" s="75">
        <v>150</v>
      </c>
      <c r="AE276" s="75">
        <v>720.1</v>
      </c>
      <c r="AF276" s="75">
        <v>721.8</v>
      </c>
      <c r="AG276" s="75">
        <v>183</v>
      </c>
      <c r="AH276" s="75" t="s">
        <v>845</v>
      </c>
      <c r="AI276" s="75">
        <v>-4.1</v>
      </c>
      <c r="AJ276" s="75">
        <v>210</v>
      </c>
      <c r="AK276" s="75" t="s">
        <v>962</v>
      </c>
      <c r="AL276" s="75">
        <v>-2.7</v>
      </c>
      <c r="AM276" s="75">
        <v>33.7</v>
      </c>
      <c r="AN276" s="127">
        <v>-27.7</v>
      </c>
    </row>
    <row r="277" s="2" customFormat="1" customHeight="1" spans="1:40">
      <c r="A277" s="62"/>
      <c r="B277" s="55">
        <v>6</v>
      </c>
      <c r="C277" s="50" t="s">
        <v>2584</v>
      </c>
      <c r="D277" s="51" t="s">
        <v>2585</v>
      </c>
      <c r="E277" s="75" t="s">
        <v>2586</v>
      </c>
      <c r="F277" s="75" t="s">
        <v>2587</v>
      </c>
      <c r="G277" s="86">
        <v>3967.5</v>
      </c>
      <c r="H277" s="86" t="s">
        <v>1512</v>
      </c>
      <c r="I277" s="75">
        <v>-0.9</v>
      </c>
      <c r="J277" s="75">
        <v>-18</v>
      </c>
      <c r="K277" s="75">
        <v>-12.6</v>
      </c>
      <c r="L277" s="75">
        <v>-21.1</v>
      </c>
      <c r="M277" s="75">
        <v>53</v>
      </c>
      <c r="N277" s="75">
        <v>17.3</v>
      </c>
      <c r="O277" s="75">
        <v>10.9</v>
      </c>
      <c r="P277" s="75">
        <v>13.4</v>
      </c>
      <c r="Q277" s="75">
        <v>57</v>
      </c>
      <c r="R277" s="75">
        <v>12.1</v>
      </c>
      <c r="S277" s="75">
        <v>2.2</v>
      </c>
      <c r="T277" s="75" t="s">
        <v>850</v>
      </c>
      <c r="U277" s="75" t="s">
        <v>1505</v>
      </c>
      <c r="V277" s="75">
        <v>3.4</v>
      </c>
      <c r="W277" s="75">
        <v>2</v>
      </c>
      <c r="X277" s="75" t="s">
        <v>796</v>
      </c>
      <c r="Y277" s="75" t="s">
        <v>2197</v>
      </c>
      <c r="Z277" s="75">
        <v>4.9</v>
      </c>
      <c r="AA277" s="75" t="s">
        <v>1047</v>
      </c>
      <c r="AB277" s="75" t="s">
        <v>2588</v>
      </c>
      <c r="AC277" s="75">
        <v>62</v>
      </c>
      <c r="AD277" s="75">
        <v>238</v>
      </c>
      <c r="AE277" s="75">
        <v>624</v>
      </c>
      <c r="AF277" s="75">
        <v>630.1</v>
      </c>
      <c r="AG277" s="75">
        <v>255</v>
      </c>
      <c r="AH277" s="75" t="s">
        <v>2589</v>
      </c>
      <c r="AI277" s="75">
        <v>-4.9</v>
      </c>
      <c r="AJ277" s="75">
        <v>302</v>
      </c>
      <c r="AK277" s="75" t="s">
        <v>2590</v>
      </c>
      <c r="AL277" s="75">
        <v>-2.9</v>
      </c>
      <c r="AM277" s="75">
        <v>23.3</v>
      </c>
      <c r="AN277" s="127">
        <v>-34</v>
      </c>
    </row>
    <row r="278" s="2" customFormat="1" customHeight="1" spans="1:40">
      <c r="A278" s="62"/>
      <c r="B278" s="55">
        <v>7</v>
      </c>
      <c r="C278" s="50" t="s">
        <v>2591</v>
      </c>
      <c r="D278" s="51" t="s">
        <v>2592</v>
      </c>
      <c r="E278" s="75" t="s">
        <v>2593</v>
      </c>
      <c r="F278" s="75" t="s">
        <v>2594</v>
      </c>
      <c r="G278" s="75">
        <v>2787.4</v>
      </c>
      <c r="H278" s="75" t="s">
        <v>699</v>
      </c>
      <c r="I278" s="75">
        <v>1</v>
      </c>
      <c r="J278" s="75">
        <v>-17.2</v>
      </c>
      <c r="K278" s="75">
        <v>-13.2</v>
      </c>
      <c r="L278" s="75">
        <v>-19.7</v>
      </c>
      <c r="M278" s="75">
        <v>44</v>
      </c>
      <c r="N278" s="75">
        <v>23</v>
      </c>
      <c r="O278" s="75">
        <v>13.8</v>
      </c>
      <c r="P278" s="75">
        <v>18.3</v>
      </c>
      <c r="Q278" s="75">
        <v>48</v>
      </c>
      <c r="R278" s="75">
        <v>15.9</v>
      </c>
      <c r="S278" s="75">
        <v>2.2</v>
      </c>
      <c r="T278" s="75" t="s">
        <v>863</v>
      </c>
      <c r="U278" s="75" t="s">
        <v>2595</v>
      </c>
      <c r="V278" s="75">
        <v>2.9</v>
      </c>
      <c r="W278" s="75">
        <v>1.5</v>
      </c>
      <c r="X278" s="75" t="s">
        <v>1496</v>
      </c>
      <c r="Y278" s="75" t="s">
        <v>2337</v>
      </c>
      <c r="Z278" s="75">
        <v>2.3</v>
      </c>
      <c r="AA278" s="75" t="s">
        <v>1496</v>
      </c>
      <c r="AB278" s="75" t="s">
        <v>1566</v>
      </c>
      <c r="AC278" s="75">
        <v>73</v>
      </c>
      <c r="AD278" s="75">
        <v>250</v>
      </c>
      <c r="AE278" s="75">
        <v>725.1</v>
      </c>
      <c r="AF278" s="75">
        <v>727.3</v>
      </c>
      <c r="AG278" s="75">
        <v>213</v>
      </c>
      <c r="AH278" s="75" t="s">
        <v>2596</v>
      </c>
      <c r="AI278" s="75">
        <v>-5.8</v>
      </c>
      <c r="AJ278" s="75">
        <v>252</v>
      </c>
      <c r="AK278" s="75" t="s">
        <v>2597</v>
      </c>
      <c r="AL278" s="75">
        <v>-3.8</v>
      </c>
      <c r="AM278" s="75">
        <v>33.3</v>
      </c>
      <c r="AN278" s="127">
        <v>-32</v>
      </c>
    </row>
    <row r="279" s="17" customFormat="1" customHeight="1" spans="1:40">
      <c r="A279" s="82"/>
      <c r="B279" s="106">
        <v>8</v>
      </c>
      <c r="C279" s="90" t="s">
        <v>2598</v>
      </c>
      <c r="D279" s="89" t="s">
        <v>2599</v>
      </c>
      <c r="E279" s="89" t="s">
        <v>2600</v>
      </c>
      <c r="F279" s="89" t="s">
        <v>2601</v>
      </c>
      <c r="G279" s="89">
        <v>1813.9</v>
      </c>
      <c r="H279" s="89" t="s">
        <v>699</v>
      </c>
      <c r="I279" s="89">
        <v>7.9</v>
      </c>
      <c r="J279" s="89">
        <v>-10.5</v>
      </c>
      <c r="K279" s="89">
        <v>-6.2</v>
      </c>
      <c r="L279" s="89">
        <v>-13.4</v>
      </c>
      <c r="M279" s="89">
        <v>51</v>
      </c>
      <c r="N279" s="89">
        <v>28.8</v>
      </c>
      <c r="O279" s="89">
        <v>19.4</v>
      </c>
      <c r="P279" s="89">
        <v>24.5</v>
      </c>
      <c r="Q279" s="89">
        <v>50</v>
      </c>
      <c r="R279" s="89">
        <v>23.3</v>
      </c>
      <c r="S279" s="89">
        <v>1.4</v>
      </c>
      <c r="T279" s="89" t="s">
        <v>773</v>
      </c>
      <c r="U279" s="89" t="s">
        <v>2602</v>
      </c>
      <c r="V279" s="89">
        <v>2.2</v>
      </c>
      <c r="W279" s="89">
        <v>1.4</v>
      </c>
      <c r="X279" s="89" t="s">
        <v>930</v>
      </c>
      <c r="Y279" s="89" t="s">
        <v>2603</v>
      </c>
      <c r="Z279" s="89">
        <v>2.6</v>
      </c>
      <c r="AA279" s="89" t="s">
        <v>2604</v>
      </c>
      <c r="AB279" s="89" t="s">
        <v>1508</v>
      </c>
      <c r="AC279" s="89">
        <v>61</v>
      </c>
      <c r="AD279" s="89">
        <v>108</v>
      </c>
      <c r="AE279" s="89">
        <v>820.3</v>
      </c>
      <c r="AF279" s="89">
        <v>815</v>
      </c>
      <c r="AG279" s="89">
        <v>146</v>
      </c>
      <c r="AH279" s="89" t="s">
        <v>2605</v>
      </c>
      <c r="AI279" s="89">
        <v>-2.1</v>
      </c>
      <c r="AJ279" s="89">
        <v>173</v>
      </c>
      <c r="AK279" s="89" t="s">
        <v>2606</v>
      </c>
      <c r="AL279" s="89">
        <v>-0.8</v>
      </c>
      <c r="AM279" s="89">
        <v>37.2</v>
      </c>
      <c r="AN279" s="132">
        <v>-24.9</v>
      </c>
    </row>
    <row r="280" s="23" customFormat="1" customHeight="1" spans="1:40">
      <c r="A280" s="52" t="s">
        <v>2607</v>
      </c>
      <c r="B280" s="177">
        <v>1</v>
      </c>
      <c r="C280" s="178" t="s">
        <v>2608</v>
      </c>
      <c r="D280" s="177" t="s">
        <v>2609</v>
      </c>
      <c r="E280" s="177" t="s">
        <v>2610</v>
      </c>
      <c r="F280" s="177" t="s">
        <v>2611</v>
      </c>
      <c r="G280" s="177">
        <v>1111.4</v>
      </c>
      <c r="H280" s="177" t="s">
        <v>699</v>
      </c>
      <c r="I280" s="177">
        <v>9</v>
      </c>
      <c r="J280" s="177">
        <v>-13.1</v>
      </c>
      <c r="K280" s="177">
        <v>-7.9</v>
      </c>
      <c r="L280" s="177">
        <v>-17.3</v>
      </c>
      <c r="M280" s="177">
        <v>55</v>
      </c>
      <c r="N280" s="177">
        <v>31.2</v>
      </c>
      <c r="O280" s="177">
        <v>22.1</v>
      </c>
      <c r="P280" s="177">
        <v>27.6</v>
      </c>
      <c r="Q280" s="177">
        <v>48</v>
      </c>
      <c r="R280" s="177">
        <v>26.2</v>
      </c>
      <c r="S280" s="177">
        <v>2.1</v>
      </c>
      <c r="T280" s="177" t="s">
        <v>782</v>
      </c>
      <c r="U280" s="177" t="s">
        <v>1521</v>
      </c>
      <c r="V280" s="177">
        <v>2.9</v>
      </c>
      <c r="W280" s="177">
        <v>1.8</v>
      </c>
      <c r="X280" s="177" t="s">
        <v>732</v>
      </c>
      <c r="Y280" s="177" t="s">
        <v>2612</v>
      </c>
      <c r="Z280" s="177">
        <v>2.2</v>
      </c>
      <c r="AA280" s="177" t="s">
        <v>732</v>
      </c>
      <c r="AB280" s="177" t="s">
        <v>2613</v>
      </c>
      <c r="AC280" s="177">
        <v>68</v>
      </c>
      <c r="AD280" s="177">
        <v>88</v>
      </c>
      <c r="AE280" s="177">
        <v>896.1</v>
      </c>
      <c r="AF280" s="177">
        <v>883.9</v>
      </c>
      <c r="AG280" s="177">
        <v>145</v>
      </c>
      <c r="AH280" s="177" t="s">
        <v>788</v>
      </c>
      <c r="AI280" s="177">
        <v>-3.2</v>
      </c>
      <c r="AJ280" s="177">
        <v>169</v>
      </c>
      <c r="AK280" s="177" t="s">
        <v>2614</v>
      </c>
      <c r="AL280" s="177">
        <v>-1.8</v>
      </c>
      <c r="AM280" s="177">
        <v>38.7</v>
      </c>
      <c r="AN280" s="190">
        <v>-27.7</v>
      </c>
    </row>
    <row r="281" s="2" customFormat="1" customHeight="1" spans="1:40">
      <c r="A281" s="74"/>
      <c r="B281" s="53">
        <v>2</v>
      </c>
      <c r="C281" s="54" t="s">
        <v>2615</v>
      </c>
      <c r="D281" s="53" t="s">
        <v>2616</v>
      </c>
      <c r="E281" s="75" t="s">
        <v>2617</v>
      </c>
      <c r="F281" s="75" t="s">
        <v>2167</v>
      </c>
      <c r="G281" s="86">
        <v>1091</v>
      </c>
      <c r="H281" s="86" t="s">
        <v>699</v>
      </c>
      <c r="I281" s="75">
        <v>8.8</v>
      </c>
      <c r="J281" s="75">
        <v>-13.6</v>
      </c>
      <c r="K281" s="75">
        <v>-8.4</v>
      </c>
      <c r="L281" s="75">
        <v>-17.4</v>
      </c>
      <c r="M281" s="75">
        <v>50</v>
      </c>
      <c r="N281" s="75">
        <v>31.8</v>
      </c>
      <c r="O281" s="75">
        <v>21.5</v>
      </c>
      <c r="P281" s="75">
        <v>28</v>
      </c>
      <c r="Q281" s="75">
        <v>42</v>
      </c>
      <c r="R281" s="75">
        <v>26.8</v>
      </c>
      <c r="S281" s="75">
        <v>3.1</v>
      </c>
      <c r="T281" s="75" t="s">
        <v>782</v>
      </c>
      <c r="U281" s="75" t="s">
        <v>969</v>
      </c>
      <c r="V281" s="75">
        <v>3.1</v>
      </c>
      <c r="W281" s="75">
        <v>2.7</v>
      </c>
      <c r="X281" s="75" t="s">
        <v>732</v>
      </c>
      <c r="Y281" s="75" t="s">
        <v>2612</v>
      </c>
      <c r="Z281" s="75">
        <v>4.7</v>
      </c>
      <c r="AA281" s="75" t="s">
        <v>782</v>
      </c>
      <c r="AB281" s="75" t="s">
        <v>2618</v>
      </c>
      <c r="AC281" s="75">
        <v>73</v>
      </c>
      <c r="AD281" s="75">
        <v>91</v>
      </c>
      <c r="AE281" s="75">
        <v>898.2</v>
      </c>
      <c r="AF281" s="75">
        <v>885.7</v>
      </c>
      <c r="AG281" s="75">
        <v>146</v>
      </c>
      <c r="AH281" s="75" t="s">
        <v>2605</v>
      </c>
      <c r="AI281" s="75">
        <v>-3.7</v>
      </c>
      <c r="AJ281" s="75">
        <v>169</v>
      </c>
      <c r="AK281" s="75" t="s">
        <v>2614</v>
      </c>
      <c r="AL281" s="75">
        <v>-2.3</v>
      </c>
      <c r="AM281" s="75">
        <v>38</v>
      </c>
      <c r="AN281" s="127">
        <v>-28.4</v>
      </c>
    </row>
    <row r="282" s="2" customFormat="1" customHeight="1" spans="1:40">
      <c r="A282" s="74"/>
      <c r="B282" s="53">
        <v>3</v>
      </c>
      <c r="C282" s="54" t="s">
        <v>2619</v>
      </c>
      <c r="D282" s="53" t="s">
        <v>2620</v>
      </c>
      <c r="E282" s="75" t="s">
        <v>2621</v>
      </c>
      <c r="F282" s="75" t="s">
        <v>2622</v>
      </c>
      <c r="G282" s="75">
        <v>1343.9</v>
      </c>
      <c r="H282" s="75" t="s">
        <v>699</v>
      </c>
      <c r="I282" s="75">
        <v>9.1</v>
      </c>
      <c r="J282" s="75">
        <v>-12</v>
      </c>
      <c r="K282" s="75">
        <v>-7.1</v>
      </c>
      <c r="L282" s="75">
        <v>-16</v>
      </c>
      <c r="M282" s="75">
        <v>50</v>
      </c>
      <c r="N282" s="75">
        <v>32.4</v>
      </c>
      <c r="O282" s="75">
        <v>20.7</v>
      </c>
      <c r="P282" s="75">
        <v>27.7</v>
      </c>
      <c r="Q282" s="75">
        <v>40</v>
      </c>
      <c r="R282" s="75">
        <v>26.6</v>
      </c>
      <c r="S282" s="75">
        <v>3.2</v>
      </c>
      <c r="T282" s="75" t="s">
        <v>722</v>
      </c>
      <c r="U282" s="75">
        <v>23</v>
      </c>
      <c r="V282" s="75">
        <v>3.4</v>
      </c>
      <c r="W282" s="75">
        <v>2.3</v>
      </c>
      <c r="X282" s="75" t="s">
        <v>863</v>
      </c>
      <c r="Y282" s="75" t="s">
        <v>968</v>
      </c>
      <c r="Z282" s="75">
        <v>2.8</v>
      </c>
      <c r="AA282" s="75" t="s">
        <v>722</v>
      </c>
      <c r="AB282" s="75">
        <v>21</v>
      </c>
      <c r="AC282" s="75">
        <v>72</v>
      </c>
      <c r="AD282" s="75">
        <v>130</v>
      </c>
      <c r="AE282" s="75">
        <v>870.6</v>
      </c>
      <c r="AF282" s="75">
        <v>860.6</v>
      </c>
      <c r="AG282" s="75">
        <v>143</v>
      </c>
      <c r="AH282" s="75" t="s">
        <v>2623</v>
      </c>
      <c r="AI282" s="75">
        <v>-2.8</v>
      </c>
      <c r="AJ282" s="75">
        <v>168</v>
      </c>
      <c r="AK282" s="75" t="s">
        <v>2624</v>
      </c>
      <c r="AL282" s="75">
        <v>-1.4</v>
      </c>
      <c r="AM282" s="75">
        <v>39</v>
      </c>
      <c r="AN282" s="127">
        <v>-27.1</v>
      </c>
    </row>
    <row r="283" s="21" customFormat="1" customHeight="1" spans="1:40">
      <c r="A283" s="74"/>
      <c r="B283" s="57">
        <v>4</v>
      </c>
      <c r="C283" s="54" t="s">
        <v>2625</v>
      </c>
      <c r="D283" s="53" t="s">
        <v>2626</v>
      </c>
      <c r="E283" s="53" t="s">
        <v>2627</v>
      </c>
      <c r="F283" s="53" t="s">
        <v>2628</v>
      </c>
      <c r="G283" s="53">
        <v>1753</v>
      </c>
      <c r="H283" s="53" t="s">
        <v>699</v>
      </c>
      <c r="I283" s="53">
        <v>6.4</v>
      </c>
      <c r="J283" s="53">
        <v>-13.2</v>
      </c>
      <c r="K283" s="53">
        <v>-8.1</v>
      </c>
      <c r="L283" s="53">
        <v>-17.3</v>
      </c>
      <c r="M283" s="53">
        <v>56</v>
      </c>
      <c r="N283" s="53">
        <v>27.7</v>
      </c>
      <c r="O283" s="53">
        <v>19</v>
      </c>
      <c r="P283" s="53">
        <v>23.2</v>
      </c>
      <c r="Q283" s="53">
        <v>54</v>
      </c>
      <c r="R283" s="53">
        <v>22.2</v>
      </c>
      <c r="S283" s="53">
        <v>2.7</v>
      </c>
      <c r="T283" s="53" t="s">
        <v>863</v>
      </c>
      <c r="U283" s="53" t="s">
        <v>766</v>
      </c>
      <c r="V283" s="53">
        <v>3.7</v>
      </c>
      <c r="W283" s="53">
        <v>2.7</v>
      </c>
      <c r="X283" s="53" t="s">
        <v>854</v>
      </c>
      <c r="Y283" s="53" t="s">
        <v>2629</v>
      </c>
      <c r="Z283" s="53">
        <v>3.8</v>
      </c>
      <c r="AA283" s="53" t="s">
        <v>930</v>
      </c>
      <c r="AB283" s="53" t="s">
        <v>1251</v>
      </c>
      <c r="AC283" s="53">
        <v>67</v>
      </c>
      <c r="AD283" s="53">
        <v>121</v>
      </c>
      <c r="AE283" s="53">
        <v>826.8</v>
      </c>
      <c r="AF283" s="53">
        <v>821.1</v>
      </c>
      <c r="AG283" s="53">
        <v>166</v>
      </c>
      <c r="AH283" s="53" t="s">
        <v>789</v>
      </c>
      <c r="AI283" s="53">
        <v>-3.1</v>
      </c>
      <c r="AJ283" s="53">
        <v>189</v>
      </c>
      <c r="AK283" s="53" t="s">
        <v>2630</v>
      </c>
      <c r="AL283" s="53">
        <v>-1.9</v>
      </c>
      <c r="AM283" s="53">
        <v>34.6</v>
      </c>
      <c r="AN283" s="160">
        <v>-30.9</v>
      </c>
    </row>
    <row r="284" s="14" customFormat="1" customHeight="1" spans="1:40">
      <c r="A284" s="74"/>
      <c r="B284" s="78">
        <v>5</v>
      </c>
      <c r="C284" s="79" t="s">
        <v>2631</v>
      </c>
      <c r="D284" s="78" t="s">
        <v>2632</v>
      </c>
      <c r="E284" s="78" t="s">
        <v>1597</v>
      </c>
      <c r="F284" s="78" t="s">
        <v>2226</v>
      </c>
      <c r="G284" s="78">
        <v>1225.7</v>
      </c>
      <c r="H284" s="78" t="s">
        <v>699</v>
      </c>
      <c r="I284" s="78">
        <v>8.7</v>
      </c>
      <c r="J284" s="78">
        <v>-12.6</v>
      </c>
      <c r="K284" s="78">
        <v>-7.5</v>
      </c>
      <c r="L284" s="78">
        <v>-16.4</v>
      </c>
      <c r="M284" s="78">
        <v>51</v>
      </c>
      <c r="N284" s="78">
        <v>31</v>
      </c>
      <c r="O284" s="78">
        <v>21.1</v>
      </c>
      <c r="P284" s="78">
        <v>27.2</v>
      </c>
      <c r="Q284" s="78">
        <v>47</v>
      </c>
      <c r="R284" s="78">
        <v>25.7</v>
      </c>
      <c r="S284" s="78">
        <v>1.9</v>
      </c>
      <c r="T284" s="78" t="s">
        <v>742</v>
      </c>
      <c r="U284" s="78" t="s">
        <v>2633</v>
      </c>
      <c r="V284" s="78">
        <v>1.9</v>
      </c>
      <c r="W284" s="78">
        <v>1.8</v>
      </c>
      <c r="X284" s="78" t="s">
        <v>744</v>
      </c>
      <c r="Y284" s="78" t="s">
        <v>1924</v>
      </c>
      <c r="Z284" s="78">
        <v>2.6</v>
      </c>
      <c r="AA284" s="78" t="s">
        <v>742</v>
      </c>
      <c r="AB284" s="78" t="s">
        <v>2315</v>
      </c>
      <c r="AC284" s="78">
        <v>72</v>
      </c>
      <c r="AD284" s="78">
        <v>66</v>
      </c>
      <c r="AE284" s="78">
        <v>883</v>
      </c>
      <c r="AF284" s="78">
        <v>871.7</v>
      </c>
      <c r="AG284" s="78">
        <v>145</v>
      </c>
      <c r="AH284" s="78" t="s">
        <v>2634</v>
      </c>
      <c r="AI284" s="78">
        <v>-3.1</v>
      </c>
      <c r="AJ284" s="78">
        <v>170</v>
      </c>
      <c r="AK284" s="78" t="s">
        <v>2476</v>
      </c>
      <c r="AL284" s="78">
        <v>-1.6</v>
      </c>
      <c r="AM284" s="78">
        <v>37.6</v>
      </c>
      <c r="AN284" s="129">
        <v>-29.2</v>
      </c>
    </row>
    <row r="285" s="18" customFormat="1" customHeight="1" spans="1:40">
      <c r="A285" s="151" t="s">
        <v>2635</v>
      </c>
      <c r="B285" s="93">
        <v>1</v>
      </c>
      <c r="C285" s="92" t="s">
        <v>2636</v>
      </c>
      <c r="D285" s="93" t="s">
        <v>2637</v>
      </c>
      <c r="E285" s="93" t="s">
        <v>2638</v>
      </c>
      <c r="F285" s="93" t="s">
        <v>2639</v>
      </c>
      <c r="G285" s="93">
        <v>917.9</v>
      </c>
      <c r="H285" s="93" t="s">
        <v>699</v>
      </c>
      <c r="I285" s="93">
        <v>7</v>
      </c>
      <c r="J285" s="93">
        <v>-19.7</v>
      </c>
      <c r="K285" s="93">
        <v>-12.7</v>
      </c>
      <c r="L285" s="93">
        <v>-23.7</v>
      </c>
      <c r="M285" s="93">
        <v>78</v>
      </c>
      <c r="N285" s="93">
        <v>33.5</v>
      </c>
      <c r="O285" s="93">
        <v>18.2</v>
      </c>
      <c r="P285" s="93">
        <v>27.5</v>
      </c>
      <c r="Q285" s="93">
        <v>34</v>
      </c>
      <c r="R285" s="93">
        <v>28.3</v>
      </c>
      <c r="S285" s="93">
        <v>3</v>
      </c>
      <c r="T285" s="93" t="s">
        <v>723</v>
      </c>
      <c r="U285" s="93">
        <v>15</v>
      </c>
      <c r="V285" s="93">
        <v>3.7</v>
      </c>
      <c r="W285" s="93">
        <v>1.6</v>
      </c>
      <c r="X285" s="93" t="s">
        <v>782</v>
      </c>
      <c r="Y285" s="93" t="s">
        <v>2640</v>
      </c>
      <c r="Z285" s="93">
        <v>2</v>
      </c>
      <c r="AA285" s="93" t="s">
        <v>854</v>
      </c>
      <c r="AB285" s="93" t="s">
        <v>2641</v>
      </c>
      <c r="AC285" s="93">
        <v>39</v>
      </c>
      <c r="AD285" s="93">
        <v>139</v>
      </c>
      <c r="AE285" s="93">
        <v>924.6</v>
      </c>
      <c r="AF285" s="93">
        <v>911.2</v>
      </c>
      <c r="AG285" s="93">
        <v>158</v>
      </c>
      <c r="AH285" s="93" t="s">
        <v>2642</v>
      </c>
      <c r="AI285" s="93">
        <v>-7.1</v>
      </c>
      <c r="AJ285" s="93">
        <v>180</v>
      </c>
      <c r="AK285" s="93" t="s">
        <v>2643</v>
      </c>
      <c r="AL285" s="93">
        <v>-5.4</v>
      </c>
      <c r="AM285" s="93">
        <v>42.1</v>
      </c>
      <c r="AN285" s="133">
        <v>-32.8</v>
      </c>
    </row>
    <row r="286" s="2" customFormat="1" customHeight="1" spans="1:40">
      <c r="A286" s="62"/>
      <c r="B286" s="55">
        <v>2</v>
      </c>
      <c r="C286" s="50" t="s">
        <v>2644</v>
      </c>
      <c r="D286" s="51" t="s">
        <v>2645</v>
      </c>
      <c r="E286" s="75" t="s">
        <v>2646</v>
      </c>
      <c r="F286" s="75" t="s">
        <v>2647</v>
      </c>
      <c r="G286" s="86">
        <v>449.5</v>
      </c>
      <c r="H286" s="86" t="s">
        <v>699</v>
      </c>
      <c r="I286" s="86">
        <v>8.6</v>
      </c>
      <c r="J286" s="75">
        <v>-22.2</v>
      </c>
      <c r="K286" s="75">
        <v>-15.4</v>
      </c>
      <c r="L286" s="75">
        <v>-26.5</v>
      </c>
      <c r="M286" s="75">
        <v>78</v>
      </c>
      <c r="N286" s="75">
        <v>36.4</v>
      </c>
      <c r="O286" s="75">
        <v>19.8</v>
      </c>
      <c r="P286" s="75">
        <v>30.6</v>
      </c>
      <c r="Q286" s="75">
        <v>26</v>
      </c>
      <c r="R286" s="75">
        <v>32.3</v>
      </c>
      <c r="S286" s="75">
        <v>4.4</v>
      </c>
      <c r="T286" s="75" t="s">
        <v>723</v>
      </c>
      <c r="U286" s="75">
        <v>29</v>
      </c>
      <c r="V286" s="75">
        <v>6.6</v>
      </c>
      <c r="W286" s="75">
        <v>1.1</v>
      </c>
      <c r="X286" s="75" t="s">
        <v>1149</v>
      </c>
      <c r="Y286" s="75" t="s">
        <v>2648</v>
      </c>
      <c r="Z286" s="75">
        <v>2.1</v>
      </c>
      <c r="AA286" s="75" t="s">
        <v>854</v>
      </c>
      <c r="AB286" s="75" t="s">
        <v>2649</v>
      </c>
      <c r="AC286" s="75">
        <v>47</v>
      </c>
      <c r="AD286" s="75">
        <v>192</v>
      </c>
      <c r="AE286" s="75">
        <v>979</v>
      </c>
      <c r="AF286" s="75">
        <v>957.6</v>
      </c>
      <c r="AG286" s="75">
        <v>147</v>
      </c>
      <c r="AH286" s="75" t="s">
        <v>2650</v>
      </c>
      <c r="AI286" s="75">
        <v>-8.6</v>
      </c>
      <c r="AJ286" s="75">
        <v>165</v>
      </c>
      <c r="AK286" s="75" t="s">
        <v>2651</v>
      </c>
      <c r="AL286" s="75">
        <v>-7</v>
      </c>
      <c r="AM286" s="75">
        <v>42.7</v>
      </c>
      <c r="AN286" s="127">
        <v>-34.3</v>
      </c>
    </row>
    <row r="287" s="2" customFormat="1" customHeight="1" spans="1:40">
      <c r="A287" s="62"/>
      <c r="B287" s="55">
        <v>3</v>
      </c>
      <c r="C287" s="50" t="s">
        <v>2652</v>
      </c>
      <c r="D287" s="51" t="s">
        <v>2653</v>
      </c>
      <c r="E287" s="75" t="s">
        <v>2654</v>
      </c>
      <c r="F287" s="75" t="s">
        <v>2655</v>
      </c>
      <c r="G287" s="75">
        <v>34.5</v>
      </c>
      <c r="H287" s="75" t="s">
        <v>699</v>
      </c>
      <c r="I287" s="75">
        <v>14.4</v>
      </c>
      <c r="J287" s="75">
        <v>-12.6</v>
      </c>
      <c r="K287" s="75">
        <v>-7.6</v>
      </c>
      <c r="L287" s="75">
        <v>-17.1</v>
      </c>
      <c r="M287" s="75">
        <v>60</v>
      </c>
      <c r="N287" s="75">
        <v>40.3</v>
      </c>
      <c r="O287" s="75">
        <v>24.2</v>
      </c>
      <c r="P287" s="75">
        <v>36.2</v>
      </c>
      <c r="Q287" s="75">
        <v>26</v>
      </c>
      <c r="R287" s="75">
        <v>35.3</v>
      </c>
      <c r="S287" s="75">
        <v>1.5</v>
      </c>
      <c r="T287" s="75" t="s">
        <v>742</v>
      </c>
      <c r="U287" s="75" t="s">
        <v>1091</v>
      </c>
      <c r="V287" s="75">
        <v>2.4</v>
      </c>
      <c r="W287" s="75">
        <v>0.5</v>
      </c>
      <c r="X287" s="75" t="s">
        <v>863</v>
      </c>
      <c r="Y287" s="75" t="s">
        <v>1782</v>
      </c>
      <c r="Z287" s="75">
        <v>1.3</v>
      </c>
      <c r="AA287" s="75" t="s">
        <v>742</v>
      </c>
      <c r="AB287" s="75" t="s">
        <v>2197</v>
      </c>
      <c r="AC287" s="75">
        <v>56</v>
      </c>
      <c r="AD287" s="75">
        <v>83</v>
      </c>
      <c r="AE287" s="75">
        <v>1027.9</v>
      </c>
      <c r="AF287" s="75">
        <v>997.6</v>
      </c>
      <c r="AG287" s="75">
        <v>118</v>
      </c>
      <c r="AH287" s="75" t="s">
        <v>2656</v>
      </c>
      <c r="AI287" s="75">
        <v>-3.4</v>
      </c>
      <c r="AJ287" s="75">
        <v>136</v>
      </c>
      <c r="AK287" s="75" t="s">
        <v>2657</v>
      </c>
      <c r="AL287" s="75">
        <v>-2</v>
      </c>
      <c r="AM287" s="75">
        <v>47.7</v>
      </c>
      <c r="AN287" s="127">
        <v>-25.2</v>
      </c>
    </row>
    <row r="288" s="2" customFormat="1" customHeight="1" spans="1:40">
      <c r="A288" s="62"/>
      <c r="B288" s="55">
        <v>4</v>
      </c>
      <c r="C288" s="50" t="s">
        <v>2658</v>
      </c>
      <c r="D288" s="51" t="s">
        <v>2659</v>
      </c>
      <c r="E288" s="75" t="s">
        <v>2660</v>
      </c>
      <c r="F288" s="75" t="s">
        <v>2661</v>
      </c>
      <c r="G288" s="75">
        <v>737.2</v>
      </c>
      <c r="H288" s="75" t="s">
        <v>699</v>
      </c>
      <c r="I288" s="75">
        <v>10</v>
      </c>
      <c r="J288" s="75">
        <v>-15.6</v>
      </c>
      <c r="K288" s="75">
        <v>-10.4</v>
      </c>
      <c r="L288" s="75">
        <v>-18.9</v>
      </c>
      <c r="M288" s="75">
        <v>60</v>
      </c>
      <c r="N288" s="75">
        <v>35.8</v>
      </c>
      <c r="O288" s="75">
        <v>22.3</v>
      </c>
      <c r="P288" s="75">
        <v>31.5</v>
      </c>
      <c r="Q288" s="75">
        <v>28</v>
      </c>
      <c r="R288" s="75">
        <v>30</v>
      </c>
      <c r="S288" s="75">
        <v>1.8</v>
      </c>
      <c r="T288" s="75" t="s">
        <v>850</v>
      </c>
      <c r="U288" s="75" t="s">
        <v>2337</v>
      </c>
      <c r="V288" s="75">
        <v>2.8</v>
      </c>
      <c r="W288" s="75">
        <v>1.5</v>
      </c>
      <c r="X288" s="75" t="s">
        <v>850</v>
      </c>
      <c r="Y288" s="75" t="s">
        <v>1898</v>
      </c>
      <c r="Z288" s="75">
        <v>2.1</v>
      </c>
      <c r="AA288" s="75" t="s">
        <v>850</v>
      </c>
      <c r="AB288" s="75" t="s">
        <v>1463</v>
      </c>
      <c r="AC288" s="75">
        <v>72</v>
      </c>
      <c r="AD288" s="75">
        <v>127</v>
      </c>
      <c r="AE288" s="75">
        <v>939.6</v>
      </c>
      <c r="AF288" s="75">
        <v>921</v>
      </c>
      <c r="AG288" s="75">
        <v>141</v>
      </c>
      <c r="AH288" s="75" t="s">
        <v>2662</v>
      </c>
      <c r="AI288" s="75">
        <v>-4.7</v>
      </c>
      <c r="AJ288" s="75">
        <v>162</v>
      </c>
      <c r="AK288" s="75" t="s">
        <v>2663</v>
      </c>
      <c r="AL288" s="75">
        <v>-3.2</v>
      </c>
      <c r="AM288" s="75">
        <v>43.2</v>
      </c>
      <c r="AN288" s="127">
        <v>-28.6</v>
      </c>
    </row>
    <row r="289" s="2" customFormat="1" customHeight="1" spans="1:40">
      <c r="A289" s="62"/>
      <c r="B289" s="55">
        <v>5</v>
      </c>
      <c r="C289" s="50" t="s">
        <v>2664</v>
      </c>
      <c r="D289" s="51" t="s">
        <v>2665</v>
      </c>
      <c r="E289" s="75" t="s">
        <v>2666</v>
      </c>
      <c r="F289" s="75" t="s">
        <v>2667</v>
      </c>
      <c r="G289" s="75">
        <v>1374.5</v>
      </c>
      <c r="H289" s="75" t="s">
        <v>699</v>
      </c>
      <c r="I289" s="75">
        <v>12.5</v>
      </c>
      <c r="J289" s="75">
        <v>-8.7</v>
      </c>
      <c r="K289" s="75">
        <v>-4.4</v>
      </c>
      <c r="L289" s="75">
        <v>-12.8</v>
      </c>
      <c r="M289" s="75">
        <v>54</v>
      </c>
      <c r="N289" s="75">
        <v>34.5</v>
      </c>
      <c r="O289" s="75">
        <v>21.6</v>
      </c>
      <c r="P289" s="75">
        <v>28.8</v>
      </c>
      <c r="Q289" s="75">
        <v>36</v>
      </c>
      <c r="R289" s="75">
        <v>28.9</v>
      </c>
      <c r="S289" s="75">
        <v>2</v>
      </c>
      <c r="T289" s="75" t="s">
        <v>937</v>
      </c>
      <c r="U289" s="75" t="s">
        <v>795</v>
      </c>
      <c r="V289" s="75">
        <v>2.2</v>
      </c>
      <c r="W289" s="75">
        <v>1.4</v>
      </c>
      <c r="X289" s="75" t="s">
        <v>937</v>
      </c>
      <c r="Y289" s="75" t="s">
        <v>2668</v>
      </c>
      <c r="Z289" s="75">
        <v>1.8</v>
      </c>
      <c r="AA289" s="75" t="s">
        <v>700</v>
      </c>
      <c r="AB289" s="75" t="s">
        <v>2669</v>
      </c>
      <c r="AC289" s="75">
        <v>56</v>
      </c>
      <c r="AD289" s="75">
        <v>64</v>
      </c>
      <c r="AE289" s="75">
        <v>866.9</v>
      </c>
      <c r="AF289" s="75">
        <v>856.5</v>
      </c>
      <c r="AG289" s="75">
        <v>114</v>
      </c>
      <c r="AH289" s="75" t="s">
        <v>2670</v>
      </c>
      <c r="AI289" s="75">
        <v>-1.4</v>
      </c>
      <c r="AJ289" s="75">
        <v>132</v>
      </c>
      <c r="AK289" s="75" t="s">
        <v>2671</v>
      </c>
      <c r="AL289" s="75">
        <v>-0.3</v>
      </c>
      <c r="AM289" s="75">
        <v>41.1</v>
      </c>
      <c r="AN289" s="127">
        <v>-20.1</v>
      </c>
    </row>
    <row r="290" s="2" customFormat="1" customHeight="1" spans="1:40">
      <c r="A290" s="62"/>
      <c r="B290" s="55">
        <v>6</v>
      </c>
      <c r="C290" s="50" t="s">
        <v>2672</v>
      </c>
      <c r="D290" s="51" t="s">
        <v>2673</v>
      </c>
      <c r="E290" s="75" t="s">
        <v>1183</v>
      </c>
      <c r="F290" s="75" t="s">
        <v>2674</v>
      </c>
      <c r="G290" s="75">
        <v>835.3</v>
      </c>
      <c r="H290" s="75" t="s">
        <v>699</v>
      </c>
      <c r="I290" s="75">
        <v>4.5</v>
      </c>
      <c r="J290" s="75">
        <v>-24.5</v>
      </c>
      <c r="K290" s="75">
        <v>-15.5</v>
      </c>
      <c r="L290" s="75">
        <v>-29.5</v>
      </c>
      <c r="M290" s="75">
        <v>74</v>
      </c>
      <c r="N290" s="75">
        <v>30.8</v>
      </c>
      <c r="O290" s="75">
        <v>19.9</v>
      </c>
      <c r="P290" s="75">
        <v>25.5</v>
      </c>
      <c r="Q290" s="75">
        <v>43</v>
      </c>
      <c r="R290" s="75">
        <v>26.3</v>
      </c>
      <c r="S290" s="75">
        <v>2.6</v>
      </c>
      <c r="T290" s="75" t="s">
        <v>744</v>
      </c>
      <c r="U290" s="75" t="s">
        <v>1548</v>
      </c>
      <c r="V290" s="75">
        <v>4.2</v>
      </c>
      <c r="W290" s="75">
        <v>1.2</v>
      </c>
      <c r="X290" s="75" t="s">
        <v>850</v>
      </c>
      <c r="Y290" s="75" t="s">
        <v>2675</v>
      </c>
      <c r="Z290" s="75">
        <v>2.4</v>
      </c>
      <c r="AA290" s="75" t="s">
        <v>814</v>
      </c>
      <c r="AB290" s="75" t="s">
        <v>907</v>
      </c>
      <c r="AC290" s="75">
        <v>58</v>
      </c>
      <c r="AD290" s="75">
        <v>139</v>
      </c>
      <c r="AE290" s="75">
        <v>941.1</v>
      </c>
      <c r="AF290" s="75">
        <v>925</v>
      </c>
      <c r="AG290" s="75">
        <v>176</v>
      </c>
      <c r="AH290" s="75" t="s">
        <v>996</v>
      </c>
      <c r="AI290" s="75">
        <v>-8.6</v>
      </c>
      <c r="AJ290" s="75">
        <v>190</v>
      </c>
      <c r="AK290" s="75" t="s">
        <v>2676</v>
      </c>
      <c r="AL290" s="75">
        <v>-7.5</v>
      </c>
      <c r="AM290" s="75">
        <v>37.5</v>
      </c>
      <c r="AN290" s="127">
        <v>-41.6</v>
      </c>
    </row>
    <row r="291" s="2" customFormat="1" customHeight="1" spans="1:40">
      <c r="A291" s="62"/>
      <c r="B291" s="55">
        <v>7</v>
      </c>
      <c r="C291" s="50" t="s">
        <v>2677</v>
      </c>
      <c r="D291" s="51" t="s">
        <v>2678</v>
      </c>
      <c r="E291" s="75" t="s">
        <v>2679</v>
      </c>
      <c r="F291" s="75" t="s">
        <v>2680</v>
      </c>
      <c r="G291" s="75">
        <v>1288.7</v>
      </c>
      <c r="H291" s="75" t="s">
        <v>699</v>
      </c>
      <c r="I291" s="86">
        <v>11.8</v>
      </c>
      <c r="J291" s="75">
        <v>-10.9</v>
      </c>
      <c r="K291" s="75">
        <v>-5.3</v>
      </c>
      <c r="L291" s="75">
        <v>-14.6</v>
      </c>
      <c r="M291" s="75">
        <v>67</v>
      </c>
      <c r="N291" s="75">
        <v>33.8</v>
      </c>
      <c r="O291" s="75">
        <v>21.2</v>
      </c>
      <c r="P291" s="75">
        <v>28.8</v>
      </c>
      <c r="Q291" s="75">
        <v>34</v>
      </c>
      <c r="R291" s="75">
        <v>28.7</v>
      </c>
      <c r="S291" s="75">
        <v>2.1</v>
      </c>
      <c r="T291" s="75" t="s">
        <v>854</v>
      </c>
      <c r="U291" s="75" t="s">
        <v>2681</v>
      </c>
      <c r="V291" s="75">
        <v>3</v>
      </c>
      <c r="W291" s="75">
        <v>1.1</v>
      </c>
      <c r="X291" s="75" t="s">
        <v>854</v>
      </c>
      <c r="Y291" s="75" t="s">
        <v>2682</v>
      </c>
      <c r="Z291" s="75">
        <v>1.7</v>
      </c>
      <c r="AA291" s="75" t="s">
        <v>854</v>
      </c>
      <c r="AB291" s="75" t="s">
        <v>2237</v>
      </c>
      <c r="AC291" s="75">
        <v>53</v>
      </c>
      <c r="AD291" s="75">
        <v>66</v>
      </c>
      <c r="AE291" s="75">
        <v>876.9</v>
      </c>
      <c r="AF291" s="75">
        <v>866</v>
      </c>
      <c r="AG291" s="75">
        <v>121</v>
      </c>
      <c r="AH291" s="75" t="s">
        <v>2683</v>
      </c>
      <c r="AI291" s="75">
        <v>-1.9</v>
      </c>
      <c r="AJ291" s="75">
        <v>139</v>
      </c>
      <c r="AK291" s="75" t="s">
        <v>2684</v>
      </c>
      <c r="AL291" s="75">
        <v>-0.7</v>
      </c>
      <c r="AM291" s="75">
        <v>39.9</v>
      </c>
      <c r="AN291" s="127">
        <v>-23.6</v>
      </c>
    </row>
    <row r="292" s="2" customFormat="1" customHeight="1" spans="1:40">
      <c r="A292" s="62"/>
      <c r="B292" s="55">
        <v>8</v>
      </c>
      <c r="C292" s="50" t="s">
        <v>2685</v>
      </c>
      <c r="D292" s="51" t="s">
        <v>2686</v>
      </c>
      <c r="E292" s="75" t="s">
        <v>1005</v>
      </c>
      <c r="F292" s="75" t="s">
        <v>2687</v>
      </c>
      <c r="G292" s="75">
        <v>662.5</v>
      </c>
      <c r="H292" s="75" t="s">
        <v>699</v>
      </c>
      <c r="I292" s="75">
        <v>9</v>
      </c>
      <c r="J292" s="75">
        <v>-16.9</v>
      </c>
      <c r="K292" s="75">
        <v>-8.8</v>
      </c>
      <c r="L292" s="75">
        <v>-21.5</v>
      </c>
      <c r="M292" s="75">
        <v>78</v>
      </c>
      <c r="N292" s="75">
        <v>32.9</v>
      </c>
      <c r="O292" s="75">
        <v>21.3</v>
      </c>
      <c r="P292" s="75">
        <v>27.2</v>
      </c>
      <c r="Q292" s="75">
        <v>45</v>
      </c>
      <c r="R292" s="75">
        <v>26.3</v>
      </c>
      <c r="S292" s="75">
        <v>2</v>
      </c>
      <c r="T292" s="75" t="s">
        <v>742</v>
      </c>
      <c r="U292" s="75" t="s">
        <v>2688</v>
      </c>
      <c r="V292" s="75">
        <v>2.3</v>
      </c>
      <c r="W292" s="75">
        <v>1.3</v>
      </c>
      <c r="X292" s="75" t="s">
        <v>1149</v>
      </c>
      <c r="Y292" s="75" t="s">
        <v>2689</v>
      </c>
      <c r="Z292" s="75">
        <v>2</v>
      </c>
      <c r="AA292" s="75" t="s">
        <v>742</v>
      </c>
      <c r="AB292" s="75" t="s">
        <v>1691</v>
      </c>
      <c r="AC292" s="75">
        <v>56</v>
      </c>
      <c r="AD292" s="75">
        <v>60</v>
      </c>
      <c r="AE292" s="75">
        <v>947.4</v>
      </c>
      <c r="AF292" s="75">
        <v>934</v>
      </c>
      <c r="AG292" s="75">
        <v>141</v>
      </c>
      <c r="AH292" s="75" t="s">
        <v>2690</v>
      </c>
      <c r="AI292" s="75">
        <v>-3.9</v>
      </c>
      <c r="AJ292" s="75">
        <v>161</v>
      </c>
      <c r="AK292" s="75" t="s">
        <v>2691</v>
      </c>
      <c r="AL292" s="75">
        <v>-2.6</v>
      </c>
      <c r="AM292" s="75">
        <v>39.2</v>
      </c>
      <c r="AN292" s="127">
        <v>-36</v>
      </c>
    </row>
    <row r="293" s="2" customFormat="1" customHeight="1" spans="1:40">
      <c r="A293" s="62"/>
      <c r="B293" s="55">
        <v>9</v>
      </c>
      <c r="C293" s="50" t="s">
        <v>2692</v>
      </c>
      <c r="D293" s="51" t="s">
        <v>2693</v>
      </c>
      <c r="E293" s="75" t="s">
        <v>2694</v>
      </c>
      <c r="F293" s="75" t="s">
        <v>2695</v>
      </c>
      <c r="G293" s="75">
        <v>931.5</v>
      </c>
      <c r="H293" s="75" t="s">
        <v>699</v>
      </c>
      <c r="I293" s="75">
        <v>11.7</v>
      </c>
      <c r="J293" s="75">
        <v>-11.1</v>
      </c>
      <c r="K293" s="75">
        <v>-7</v>
      </c>
      <c r="L293" s="75">
        <v>-15.3</v>
      </c>
      <c r="M293" s="75">
        <v>63</v>
      </c>
      <c r="N293" s="75">
        <v>34.5</v>
      </c>
      <c r="O293" s="75">
        <v>22.1</v>
      </c>
      <c r="P293" s="75">
        <v>30</v>
      </c>
      <c r="Q293" s="75">
        <v>33</v>
      </c>
      <c r="R293" s="75">
        <v>30.6</v>
      </c>
      <c r="S293" s="75">
        <v>2.6</v>
      </c>
      <c r="T293" s="75" t="s">
        <v>850</v>
      </c>
      <c r="U293" s="75" t="s">
        <v>2696</v>
      </c>
      <c r="V293" s="75">
        <v>4.6</v>
      </c>
      <c r="W293" s="75">
        <v>1.8</v>
      </c>
      <c r="X293" s="75" t="s">
        <v>1149</v>
      </c>
      <c r="Y293" s="75" t="s">
        <v>2697</v>
      </c>
      <c r="Z293" s="75">
        <v>3.2</v>
      </c>
      <c r="AA293" s="75" t="s">
        <v>1149</v>
      </c>
      <c r="AB293" s="75" t="s">
        <v>1997</v>
      </c>
      <c r="AC293" s="75">
        <v>62</v>
      </c>
      <c r="AD293" s="75">
        <v>58</v>
      </c>
      <c r="AE293" s="75">
        <v>917.6</v>
      </c>
      <c r="AF293" s="75">
        <v>902.3</v>
      </c>
      <c r="AG293" s="75">
        <v>127</v>
      </c>
      <c r="AH293" s="75" t="s">
        <v>2698</v>
      </c>
      <c r="AI293" s="75">
        <v>-2.9</v>
      </c>
      <c r="AJ293" s="75">
        <v>150</v>
      </c>
      <c r="AK293" s="75" t="s">
        <v>2699</v>
      </c>
      <c r="AL293" s="75">
        <v>-1.4</v>
      </c>
      <c r="AM293" s="75">
        <v>40</v>
      </c>
      <c r="AN293" s="127">
        <v>-25.3</v>
      </c>
    </row>
    <row r="294" s="2" customFormat="1" customHeight="1" spans="1:40">
      <c r="A294" s="62"/>
      <c r="B294" s="55">
        <v>10</v>
      </c>
      <c r="C294" s="50" t="s">
        <v>2700</v>
      </c>
      <c r="D294" s="51" t="s">
        <v>2701</v>
      </c>
      <c r="E294" s="75" t="s">
        <v>2702</v>
      </c>
      <c r="F294" s="75" t="s">
        <v>2703</v>
      </c>
      <c r="G294" s="75">
        <v>793.5</v>
      </c>
      <c r="H294" s="75" t="s">
        <v>699</v>
      </c>
      <c r="I294" s="75">
        <v>5.2</v>
      </c>
      <c r="J294" s="75">
        <v>-24</v>
      </c>
      <c r="K294" s="75">
        <v>-17</v>
      </c>
      <c r="L294" s="75">
        <v>-28.2</v>
      </c>
      <c r="M294" s="75">
        <v>79</v>
      </c>
      <c r="N294" s="75">
        <v>33.5</v>
      </c>
      <c r="O294" s="75">
        <v>19.5</v>
      </c>
      <c r="P294" s="75">
        <v>27.9</v>
      </c>
      <c r="Q294" s="75">
        <v>34</v>
      </c>
      <c r="R294" s="75">
        <v>28.2</v>
      </c>
      <c r="S294" s="75">
        <v>3.5</v>
      </c>
      <c r="T294" s="75" t="s">
        <v>948</v>
      </c>
      <c r="U294" s="75">
        <v>18</v>
      </c>
      <c r="V294" s="75">
        <v>3.5</v>
      </c>
      <c r="W294" s="75">
        <v>2.5</v>
      </c>
      <c r="X294" s="75" t="s">
        <v>948</v>
      </c>
      <c r="Y294" s="75">
        <v>19</v>
      </c>
      <c r="Z294" s="75">
        <v>2.9</v>
      </c>
      <c r="AA294" s="75" t="s">
        <v>948</v>
      </c>
      <c r="AB294" s="75">
        <v>17</v>
      </c>
      <c r="AC294" s="75">
        <v>60</v>
      </c>
      <c r="AD294" s="75">
        <v>136</v>
      </c>
      <c r="AE294" s="75">
        <v>934.1</v>
      </c>
      <c r="AF294" s="75">
        <v>919.4</v>
      </c>
      <c r="AG294" s="75">
        <v>164</v>
      </c>
      <c r="AH294" s="75" t="s">
        <v>2704</v>
      </c>
      <c r="AI294" s="75">
        <v>-9.5</v>
      </c>
      <c r="AJ294" s="75">
        <v>187</v>
      </c>
      <c r="AK294" s="75" t="s">
        <v>2705</v>
      </c>
      <c r="AL294" s="75">
        <v>-7.4</v>
      </c>
      <c r="AM294" s="75">
        <v>40.5</v>
      </c>
      <c r="AN294" s="127">
        <v>-40.1</v>
      </c>
    </row>
    <row r="295" s="2" customFormat="1" customHeight="1" spans="1:40">
      <c r="A295" s="62"/>
      <c r="B295" s="55">
        <v>11</v>
      </c>
      <c r="C295" s="50" t="s">
        <v>2706</v>
      </c>
      <c r="D295" s="51" t="s">
        <v>2707</v>
      </c>
      <c r="E295" s="75" t="s">
        <v>2708</v>
      </c>
      <c r="F295" s="75" t="s">
        <v>2709</v>
      </c>
      <c r="G295" s="75">
        <v>320.1</v>
      </c>
      <c r="H295" s="75" t="s">
        <v>699</v>
      </c>
      <c r="I295" s="75">
        <v>7.8</v>
      </c>
      <c r="J295" s="75">
        <v>-22.2</v>
      </c>
      <c r="K295" s="75">
        <v>-15.2</v>
      </c>
      <c r="L295" s="75">
        <v>-25.8</v>
      </c>
      <c r="M295" s="75">
        <v>81</v>
      </c>
      <c r="N295" s="75">
        <v>34.8</v>
      </c>
      <c r="O295" s="75" t="s">
        <v>2710</v>
      </c>
      <c r="P295" s="75">
        <v>30</v>
      </c>
      <c r="Q295" s="75">
        <v>39</v>
      </c>
      <c r="R295" s="75">
        <v>28.7</v>
      </c>
      <c r="S295" s="75">
        <v>1.7</v>
      </c>
      <c r="T295" s="75" t="s">
        <v>782</v>
      </c>
      <c r="U295" s="75" t="s">
        <v>1691</v>
      </c>
      <c r="V295" s="75">
        <v>2</v>
      </c>
      <c r="W295" s="75">
        <v>1</v>
      </c>
      <c r="X295" s="75" t="s">
        <v>782</v>
      </c>
      <c r="Y295" s="75" t="s">
        <v>2711</v>
      </c>
      <c r="Z295" s="75">
        <v>1.6</v>
      </c>
      <c r="AA295" s="75" t="s">
        <v>782</v>
      </c>
      <c r="AB295" s="75" t="s">
        <v>2712</v>
      </c>
      <c r="AC295" s="75">
        <v>43</v>
      </c>
      <c r="AD295" s="75">
        <v>141</v>
      </c>
      <c r="AE295" s="75">
        <v>994.1</v>
      </c>
      <c r="AF295" s="75">
        <v>971.2</v>
      </c>
      <c r="AG295" s="75">
        <v>152</v>
      </c>
      <c r="AH295" s="75" t="s">
        <v>2713</v>
      </c>
      <c r="AI295" s="75">
        <v>-7.7</v>
      </c>
      <c r="AJ295" s="75">
        <v>170</v>
      </c>
      <c r="AK295" s="75" t="s">
        <v>2714</v>
      </c>
      <c r="AL295" s="75">
        <v>-6.2</v>
      </c>
      <c r="AM295" s="75">
        <v>41.6</v>
      </c>
      <c r="AN295" s="127">
        <v>-33.8</v>
      </c>
    </row>
    <row r="296" s="2" customFormat="1" customHeight="1" spans="1:40">
      <c r="A296" s="62"/>
      <c r="B296" s="55">
        <v>12</v>
      </c>
      <c r="C296" s="50" t="s">
        <v>2715</v>
      </c>
      <c r="D296" s="51" t="s">
        <v>2716</v>
      </c>
      <c r="E296" s="75" t="s">
        <v>2717</v>
      </c>
      <c r="F296" s="75" t="s">
        <v>2718</v>
      </c>
      <c r="G296" s="75">
        <v>1103.8</v>
      </c>
      <c r="H296" s="75" t="s">
        <v>699</v>
      </c>
      <c r="I296" s="75">
        <v>10.3</v>
      </c>
      <c r="J296" s="75">
        <v>-12.5</v>
      </c>
      <c r="K296" s="75">
        <v>-7.8</v>
      </c>
      <c r="L296" s="75">
        <v>-16.2</v>
      </c>
      <c r="M296" s="75">
        <v>69</v>
      </c>
      <c r="N296" s="75">
        <v>32.7</v>
      </c>
      <c r="O296" s="75" t="s">
        <v>2719</v>
      </c>
      <c r="P296" s="75">
        <v>28.4</v>
      </c>
      <c r="Q296" s="75">
        <v>39</v>
      </c>
      <c r="R296" s="75">
        <v>27.1</v>
      </c>
      <c r="S296" s="75">
        <v>1.7</v>
      </c>
      <c r="T296" s="75" t="s">
        <v>854</v>
      </c>
      <c r="U296" s="75" t="s">
        <v>2720</v>
      </c>
      <c r="V296" s="75">
        <v>2.3</v>
      </c>
      <c r="W296" s="75">
        <v>1.2</v>
      </c>
      <c r="X296" s="75" t="s">
        <v>732</v>
      </c>
      <c r="Y296" s="75" t="s">
        <v>1483</v>
      </c>
      <c r="Z296" s="75">
        <v>1.6</v>
      </c>
      <c r="AA296" s="75" t="s">
        <v>732</v>
      </c>
      <c r="AB296" s="75" t="s">
        <v>1481</v>
      </c>
      <c r="AC296" s="75">
        <v>61</v>
      </c>
      <c r="AD296" s="75">
        <v>80</v>
      </c>
      <c r="AE296" s="75">
        <v>897.3</v>
      </c>
      <c r="AF296" s="75">
        <v>884.3</v>
      </c>
      <c r="AG296" s="75">
        <v>124</v>
      </c>
      <c r="AH296" s="75" t="s">
        <v>2721</v>
      </c>
      <c r="AI296" s="75">
        <v>-3.5</v>
      </c>
      <c r="AJ296" s="75">
        <v>137</v>
      </c>
      <c r="AK296" s="75" t="s">
        <v>2722</v>
      </c>
      <c r="AL296" s="75">
        <v>-1.8</v>
      </c>
      <c r="AM296" s="75">
        <v>39.6</v>
      </c>
      <c r="AN296" s="127">
        <v>-25.2</v>
      </c>
    </row>
    <row r="297" s="2" customFormat="1" customHeight="1" spans="1:40">
      <c r="A297" s="62"/>
      <c r="B297" s="55">
        <v>13</v>
      </c>
      <c r="C297" s="50" t="s">
        <v>2723</v>
      </c>
      <c r="D297" s="51" t="s">
        <v>2724</v>
      </c>
      <c r="E297" s="75" t="s">
        <v>2725</v>
      </c>
      <c r="F297" s="75" t="s">
        <v>2726</v>
      </c>
      <c r="G297" s="75">
        <v>534.9</v>
      </c>
      <c r="H297" s="75" t="s">
        <v>699</v>
      </c>
      <c r="I297" s="75">
        <v>7.1</v>
      </c>
      <c r="J297" s="75">
        <v>-19.2</v>
      </c>
      <c r="K297" s="75">
        <v>-10.5</v>
      </c>
      <c r="L297" s="75">
        <v>-24.7</v>
      </c>
      <c r="M297" s="75">
        <v>72</v>
      </c>
      <c r="N297" s="75">
        <v>33.6</v>
      </c>
      <c r="O297" s="75" t="s">
        <v>2727</v>
      </c>
      <c r="P297" s="75">
        <v>27.5</v>
      </c>
      <c r="Q297" s="75">
        <v>39</v>
      </c>
      <c r="R297" s="75">
        <v>26.9</v>
      </c>
      <c r="S297" s="75">
        <v>2.2</v>
      </c>
      <c r="T297" s="75" t="s">
        <v>775</v>
      </c>
      <c r="U297" s="75">
        <v>16</v>
      </c>
      <c r="V297" s="75">
        <v>2.2</v>
      </c>
      <c r="W297" s="75">
        <v>2</v>
      </c>
      <c r="X297" s="75" t="s">
        <v>732</v>
      </c>
      <c r="Y297" s="75" t="s">
        <v>2728</v>
      </c>
      <c r="Z297" s="75">
        <v>2.1</v>
      </c>
      <c r="AA297" s="75" t="s">
        <v>1021</v>
      </c>
      <c r="AB297" s="75">
        <v>17</v>
      </c>
      <c r="AC297" s="75">
        <v>57</v>
      </c>
      <c r="AD297" s="75">
        <v>160</v>
      </c>
      <c r="AE297" s="75">
        <v>963.2</v>
      </c>
      <c r="AF297" s="75">
        <v>947.5</v>
      </c>
      <c r="AG297" s="75">
        <v>162</v>
      </c>
      <c r="AH297" s="75" t="s">
        <v>2729</v>
      </c>
      <c r="AI297" s="75">
        <v>-5.4</v>
      </c>
      <c r="AJ297" s="75">
        <v>182</v>
      </c>
      <c r="AK297" s="75" t="s">
        <v>932</v>
      </c>
      <c r="AL297" s="75">
        <v>-4.1</v>
      </c>
      <c r="AM297" s="75">
        <v>41.3</v>
      </c>
      <c r="AN297" s="127">
        <v>-37.1</v>
      </c>
    </row>
    <row r="298" s="18" customFormat="1" customHeight="1" spans="1:40">
      <c r="A298" s="62"/>
      <c r="B298" s="192">
        <v>14</v>
      </c>
      <c r="C298" s="193" t="s">
        <v>2730</v>
      </c>
      <c r="D298" s="192" t="s">
        <v>2731</v>
      </c>
      <c r="E298" s="192" t="s">
        <v>2732</v>
      </c>
      <c r="F298" s="192" t="s">
        <v>2733</v>
      </c>
      <c r="G298" s="192">
        <v>2175.7</v>
      </c>
      <c r="H298" s="192" t="s">
        <v>699</v>
      </c>
      <c r="I298" s="192">
        <v>7.3</v>
      </c>
      <c r="J298" s="192">
        <v>-14.1</v>
      </c>
      <c r="K298" s="192">
        <v>-8.2</v>
      </c>
      <c r="L298" s="192">
        <v>-17.9</v>
      </c>
      <c r="M298" s="192">
        <v>59</v>
      </c>
      <c r="N298" s="192">
        <v>28.8</v>
      </c>
      <c r="O298" s="192" t="s">
        <v>2734</v>
      </c>
      <c r="P298" s="192">
        <v>23.6</v>
      </c>
      <c r="Q298" s="192">
        <v>27</v>
      </c>
      <c r="R298" s="192">
        <v>24.3</v>
      </c>
      <c r="S298" s="192">
        <v>3.1</v>
      </c>
      <c r="T298" s="192" t="s">
        <v>744</v>
      </c>
      <c r="U298" s="192" t="s">
        <v>1055</v>
      </c>
      <c r="V298" s="192">
        <v>5</v>
      </c>
      <c r="W298" s="192">
        <v>1.4</v>
      </c>
      <c r="X298" s="192" t="s">
        <v>744</v>
      </c>
      <c r="Y298" s="192" t="s">
        <v>2279</v>
      </c>
      <c r="Z298" s="192">
        <v>5.9</v>
      </c>
      <c r="AA298" s="192" t="s">
        <v>796</v>
      </c>
      <c r="AB298" s="192" t="s">
        <v>1992</v>
      </c>
      <c r="AC298" s="192">
        <v>62</v>
      </c>
      <c r="AD298" s="192">
        <v>650</v>
      </c>
      <c r="AE298" s="192">
        <v>786.2</v>
      </c>
      <c r="AF298" s="192">
        <v>784.3</v>
      </c>
      <c r="AG298" s="192">
        <v>153</v>
      </c>
      <c r="AH298" s="192" t="s">
        <v>2428</v>
      </c>
      <c r="AI298" s="192">
        <v>-3.6</v>
      </c>
      <c r="AJ298" s="192">
        <v>182</v>
      </c>
      <c r="AK298" s="192" t="s">
        <v>932</v>
      </c>
      <c r="AL298" s="192">
        <v>-1.9</v>
      </c>
      <c r="AM298" s="192">
        <v>35.7</v>
      </c>
      <c r="AN298" s="208">
        <v>-29.9</v>
      </c>
    </row>
    <row r="299" s="25" customFormat="1" customHeight="1" spans="1:40">
      <c r="A299" s="194" t="s">
        <v>2735</v>
      </c>
      <c r="B299" s="195"/>
      <c r="C299" s="195"/>
      <c r="D299" s="195"/>
      <c r="E299" s="195"/>
      <c r="F299" s="195"/>
      <c r="G299" s="195"/>
      <c r="H299" s="195"/>
      <c r="I299" s="195"/>
      <c r="J299" s="195"/>
      <c r="K299" s="195"/>
      <c r="L299" s="195"/>
      <c r="M299" s="195"/>
      <c r="N299" s="195"/>
      <c r="O299" s="195"/>
      <c r="P299" s="195"/>
      <c r="Q299" s="195"/>
      <c r="R299" s="195"/>
      <c r="S299" s="195"/>
      <c r="T299" s="195"/>
      <c r="U299" s="195"/>
      <c r="V299" s="195"/>
      <c r="W299" s="195"/>
      <c r="X299" s="195"/>
      <c r="Y299" s="195"/>
      <c r="Z299" s="195"/>
      <c r="AA299" s="195"/>
      <c r="AB299" s="195"/>
      <c r="AC299" s="195"/>
      <c r="AD299" s="195"/>
      <c r="AE299" s="195"/>
      <c r="AF299" s="195"/>
      <c r="AG299" s="195"/>
      <c r="AH299" s="195"/>
      <c r="AI299" s="195"/>
      <c r="AJ299" s="195"/>
      <c r="AK299" s="195"/>
      <c r="AL299" s="195"/>
      <c r="AM299" s="195"/>
      <c r="AN299" s="195"/>
    </row>
    <row r="300" s="17" customFormat="1" customHeight="1" spans="1:40">
      <c r="A300" s="52" t="s">
        <v>2736</v>
      </c>
      <c r="B300" s="106">
        <v>1</v>
      </c>
      <c r="C300" s="196" t="s">
        <v>2737</v>
      </c>
      <c r="D300" s="106"/>
      <c r="E300" s="106" t="s">
        <v>2738</v>
      </c>
      <c r="F300" s="106" t="s">
        <v>2739</v>
      </c>
      <c r="G300" s="197">
        <v>9</v>
      </c>
      <c r="H300" s="197" t="s">
        <v>2740</v>
      </c>
      <c r="I300" s="106">
        <v>22.1</v>
      </c>
      <c r="J300" s="106">
        <v>11</v>
      </c>
      <c r="K300" s="106">
        <v>15</v>
      </c>
      <c r="L300" s="106">
        <v>9</v>
      </c>
      <c r="M300" s="106">
        <v>82</v>
      </c>
      <c r="N300" s="106">
        <v>33.6</v>
      </c>
      <c r="O300" s="106">
        <v>27.3</v>
      </c>
      <c r="P300" s="106">
        <v>31</v>
      </c>
      <c r="Q300" s="106" t="s">
        <v>25</v>
      </c>
      <c r="R300" s="106">
        <v>30.5</v>
      </c>
      <c r="S300" s="106">
        <v>2.8</v>
      </c>
      <c r="T300" s="106" t="s">
        <v>1149</v>
      </c>
      <c r="U300" s="106" t="s">
        <v>1009</v>
      </c>
      <c r="V300" s="106" t="s">
        <v>25</v>
      </c>
      <c r="W300" s="106">
        <v>3.7</v>
      </c>
      <c r="X300" s="106" t="s">
        <v>1273</v>
      </c>
      <c r="Y300" s="106">
        <v>29</v>
      </c>
      <c r="Z300" s="106" t="s">
        <v>25</v>
      </c>
      <c r="AA300" s="106" t="s">
        <v>1273</v>
      </c>
      <c r="AB300" s="106">
        <v>24</v>
      </c>
      <c r="AC300" s="106" t="s">
        <v>25</v>
      </c>
      <c r="AD300" s="106" t="s">
        <v>25</v>
      </c>
      <c r="AE300" s="106">
        <v>1019.7</v>
      </c>
      <c r="AF300" s="106">
        <v>1005.3</v>
      </c>
      <c r="AG300" s="106">
        <v>0</v>
      </c>
      <c r="AH300" s="106">
        <v>0</v>
      </c>
      <c r="AI300" s="106" t="s">
        <v>25</v>
      </c>
      <c r="AJ300" s="106" t="s">
        <v>25</v>
      </c>
      <c r="AK300" s="106" t="s">
        <v>25</v>
      </c>
      <c r="AL300" s="106" t="s">
        <v>25</v>
      </c>
      <c r="AM300" s="106">
        <v>33</v>
      </c>
      <c r="AN300" s="105">
        <v>-2</v>
      </c>
    </row>
    <row r="301" s="13" customFormat="1" customHeight="1" spans="1:40">
      <c r="A301" s="74"/>
      <c r="B301" s="76">
        <v>2</v>
      </c>
      <c r="C301" s="161" t="s">
        <v>2741</v>
      </c>
      <c r="D301" s="76"/>
      <c r="E301" s="76" t="s">
        <v>2325</v>
      </c>
      <c r="F301" s="76" t="s">
        <v>2742</v>
      </c>
      <c r="G301" s="102">
        <v>14</v>
      </c>
      <c r="H301" s="102" t="s">
        <v>2740</v>
      </c>
      <c r="I301" s="76">
        <v>22.9</v>
      </c>
      <c r="J301" s="76">
        <v>13</v>
      </c>
      <c r="K301" s="76">
        <v>17</v>
      </c>
      <c r="L301" s="76">
        <v>11</v>
      </c>
      <c r="M301" s="76">
        <v>82</v>
      </c>
      <c r="N301" s="76">
        <v>32</v>
      </c>
      <c r="O301" s="76">
        <v>26.8</v>
      </c>
      <c r="P301" s="76">
        <v>30</v>
      </c>
      <c r="Q301" s="76" t="s">
        <v>25</v>
      </c>
      <c r="R301" s="76">
        <v>29.5</v>
      </c>
      <c r="S301" s="76">
        <v>2</v>
      </c>
      <c r="T301" s="76" t="s">
        <v>704</v>
      </c>
      <c r="U301" s="76" t="s">
        <v>1699</v>
      </c>
      <c r="V301" s="76" t="s">
        <v>25</v>
      </c>
      <c r="W301" s="76">
        <v>2.9</v>
      </c>
      <c r="X301" s="76" t="s">
        <v>1506</v>
      </c>
      <c r="Y301" s="76" t="s">
        <v>2743</v>
      </c>
      <c r="Z301" s="76" t="s">
        <v>25</v>
      </c>
      <c r="AA301" s="76" t="s">
        <v>1506</v>
      </c>
      <c r="AB301" s="76" t="s">
        <v>2744</v>
      </c>
      <c r="AC301" s="76" t="s">
        <v>25</v>
      </c>
      <c r="AD301" s="76" t="s">
        <v>25</v>
      </c>
      <c r="AE301" s="76">
        <v>1017.8</v>
      </c>
      <c r="AF301" s="76">
        <v>1004.6</v>
      </c>
      <c r="AG301" s="76">
        <v>0</v>
      </c>
      <c r="AH301" s="76">
        <v>0</v>
      </c>
      <c r="AI301" s="76" t="s">
        <v>25</v>
      </c>
      <c r="AJ301" s="76" t="s">
        <v>25</v>
      </c>
      <c r="AK301" s="76" t="s">
        <v>25</v>
      </c>
      <c r="AL301" s="76" t="s">
        <v>25</v>
      </c>
      <c r="AM301" s="76">
        <v>35</v>
      </c>
      <c r="AN301" s="128">
        <v>5</v>
      </c>
    </row>
    <row r="302" s="23" customFormat="1" customHeight="1" spans="1:40">
      <c r="A302" s="198"/>
      <c r="B302" s="199">
        <v>3</v>
      </c>
      <c r="C302" s="200" t="s">
        <v>2745</v>
      </c>
      <c r="D302" s="201"/>
      <c r="E302" s="177" t="s">
        <v>2287</v>
      </c>
      <c r="F302" s="177" t="s">
        <v>2746</v>
      </c>
      <c r="G302" s="202">
        <v>24</v>
      </c>
      <c r="H302" s="202" t="s">
        <v>2740</v>
      </c>
      <c r="I302" s="207">
        <v>24.9</v>
      </c>
      <c r="J302" s="207">
        <v>16</v>
      </c>
      <c r="K302" s="207">
        <v>20</v>
      </c>
      <c r="L302" s="207">
        <v>14</v>
      </c>
      <c r="M302" s="207">
        <v>74</v>
      </c>
      <c r="N302" s="207">
        <v>34</v>
      </c>
      <c r="O302" s="207">
        <v>28.1</v>
      </c>
      <c r="P302" s="207">
        <v>31</v>
      </c>
      <c r="Q302" s="207" t="s">
        <v>25</v>
      </c>
      <c r="R302" s="207">
        <v>29.4</v>
      </c>
      <c r="S302" s="207">
        <v>3.2</v>
      </c>
      <c r="T302" s="207" t="s">
        <v>1382</v>
      </c>
      <c r="U302" s="207" t="s">
        <v>743</v>
      </c>
      <c r="V302" s="207" t="s">
        <v>25</v>
      </c>
      <c r="W302" s="207">
        <v>5.1</v>
      </c>
      <c r="X302" s="207" t="s">
        <v>914</v>
      </c>
      <c r="Y302" s="207">
        <v>37</v>
      </c>
      <c r="Z302" s="207" t="s">
        <v>25</v>
      </c>
      <c r="AA302" s="207" t="s">
        <v>914</v>
      </c>
      <c r="AB302" s="207">
        <v>27</v>
      </c>
      <c r="AC302" s="207" t="s">
        <v>25</v>
      </c>
      <c r="AD302" s="207" t="s">
        <v>25</v>
      </c>
      <c r="AE302" s="201">
        <v>1014.4</v>
      </c>
      <c r="AF302" s="177">
        <v>1003.7</v>
      </c>
      <c r="AG302" s="207">
        <v>0</v>
      </c>
      <c r="AH302" s="207">
        <v>0</v>
      </c>
      <c r="AI302" s="207" t="s">
        <v>25</v>
      </c>
      <c r="AJ302" s="207" t="s">
        <v>25</v>
      </c>
      <c r="AK302" s="207" t="s">
        <v>25</v>
      </c>
      <c r="AL302" s="207" t="s">
        <v>25</v>
      </c>
      <c r="AM302" s="207">
        <v>39</v>
      </c>
      <c r="AN302" s="190">
        <v>8</v>
      </c>
    </row>
    <row r="303" s="3" customFormat="1" ht="120" customHeight="1" spans="1:40">
      <c r="A303" s="203" t="s">
        <v>2747</v>
      </c>
      <c r="B303" s="51">
        <v>1</v>
      </c>
      <c r="C303" s="50" t="s">
        <v>2748</v>
      </c>
      <c r="D303" s="51"/>
      <c r="E303" s="51" t="s">
        <v>2749</v>
      </c>
      <c r="F303" s="51" t="s">
        <v>2750</v>
      </c>
      <c r="G303" s="189">
        <v>32</v>
      </c>
      <c r="H303" s="189" t="s">
        <v>2751</v>
      </c>
      <c r="I303" s="51">
        <v>22.8</v>
      </c>
      <c r="J303" s="51">
        <v>10</v>
      </c>
      <c r="K303" s="51">
        <v>16</v>
      </c>
      <c r="L303" s="51">
        <v>8</v>
      </c>
      <c r="M303" s="51">
        <v>71</v>
      </c>
      <c r="N303" s="51">
        <v>32.4</v>
      </c>
      <c r="O303" s="51">
        <v>27.3</v>
      </c>
      <c r="P303" s="51">
        <v>31</v>
      </c>
      <c r="Q303" s="51" t="s">
        <v>25</v>
      </c>
      <c r="R303" s="51">
        <v>30</v>
      </c>
      <c r="S303" s="51">
        <v>5.3</v>
      </c>
      <c r="T303" s="51" t="s">
        <v>1273</v>
      </c>
      <c r="U303" s="51">
        <v>25</v>
      </c>
      <c r="V303" s="51" t="s">
        <v>25</v>
      </c>
      <c r="W303" s="51">
        <v>6.5</v>
      </c>
      <c r="X303" s="51" t="s">
        <v>1273</v>
      </c>
      <c r="Y303" s="51">
        <v>42</v>
      </c>
      <c r="Z303" s="51" t="s">
        <v>25</v>
      </c>
      <c r="AA303" s="51" t="s">
        <v>1273</v>
      </c>
      <c r="AB303" s="51">
        <v>39</v>
      </c>
      <c r="AC303" s="51">
        <v>44</v>
      </c>
      <c r="AD303" s="51" t="s">
        <v>25</v>
      </c>
      <c r="AE303" s="51">
        <v>1019.5</v>
      </c>
      <c r="AF303" s="51">
        <v>1005.6</v>
      </c>
      <c r="AG303" s="51">
        <v>0</v>
      </c>
      <c r="AH303" s="51">
        <v>0</v>
      </c>
      <c r="AI303" s="51"/>
      <c r="AJ303" s="51" t="s">
        <v>25</v>
      </c>
      <c r="AK303" s="51" t="s">
        <v>25</v>
      </c>
      <c r="AL303" s="51" t="s">
        <v>25</v>
      </c>
      <c r="AM303" s="51">
        <v>36.1</v>
      </c>
      <c r="AN303" s="117">
        <v>0</v>
      </c>
    </row>
    <row r="304" s="2" customFormat="1" customHeight="1" spans="2:2">
      <c r="B304" s="26"/>
    </row>
    <row r="305" s="2" customFormat="1" customHeight="1" spans="2:2">
      <c r="B305" s="26"/>
    </row>
    <row r="306" s="2" customFormat="1" customHeight="1" spans="2:4">
      <c r="B306" s="26"/>
      <c r="D306" s="204" t="s">
        <v>2752</v>
      </c>
    </row>
    <row r="307" s="2" customFormat="1" customHeight="1" spans="1:38">
      <c r="A307" s="205"/>
      <c r="B307" s="206"/>
      <c r="C307" s="205"/>
      <c r="D307" s="205"/>
      <c r="E307" s="205"/>
      <c r="F307" s="205"/>
      <c r="G307" s="205"/>
      <c r="H307" s="205"/>
      <c r="I307" s="205"/>
      <c r="J307" s="205"/>
      <c r="K307" s="205"/>
      <c r="L307" s="205"/>
      <c r="M307" s="205"/>
      <c r="N307" s="205"/>
      <c r="O307" s="205"/>
      <c r="P307" s="205"/>
      <c r="Q307" s="205"/>
      <c r="R307" s="205"/>
      <c r="S307" s="205"/>
      <c r="T307" s="205"/>
      <c r="U307" s="205"/>
      <c r="V307" s="205"/>
      <c r="W307" s="205"/>
      <c r="X307" s="205"/>
      <c r="Y307" s="205"/>
      <c r="Z307" s="205"/>
      <c r="AA307" s="205"/>
      <c r="AB307" s="205"/>
      <c r="AC307" s="205"/>
      <c r="AD307" s="205"/>
      <c r="AE307" s="205"/>
      <c r="AF307" s="205"/>
      <c r="AG307" s="205"/>
      <c r="AH307" s="205"/>
      <c r="AI307" s="205"/>
      <c r="AJ307" s="205"/>
      <c r="AK307" s="205"/>
      <c r="AL307" s="205"/>
    </row>
  </sheetData>
  <mergeCells count="67">
    <mergeCell ref="A1:AN1"/>
    <mergeCell ref="E2:G2"/>
    <mergeCell ref="J2:R2"/>
    <mergeCell ref="S2:AB2"/>
    <mergeCell ref="AE2:AF2"/>
    <mergeCell ref="AG2:AL2"/>
    <mergeCell ref="J3:M3"/>
    <mergeCell ref="N3:R3"/>
    <mergeCell ref="S3:V3"/>
    <mergeCell ref="W3:Z3"/>
    <mergeCell ref="A299:AN299"/>
    <mergeCell ref="D306:N306"/>
    <mergeCell ref="A2:A4"/>
    <mergeCell ref="A6:A7"/>
    <mergeCell ref="A8:A17"/>
    <mergeCell ref="A18:A27"/>
    <mergeCell ref="A28:A39"/>
    <mergeCell ref="A40:A51"/>
    <mergeCell ref="A52:A59"/>
    <mergeCell ref="A60:A71"/>
    <mergeCell ref="A73:A81"/>
    <mergeCell ref="A82:A91"/>
    <mergeCell ref="A92:A103"/>
    <mergeCell ref="A104:A110"/>
    <mergeCell ref="A111:A119"/>
    <mergeCell ref="A120:A133"/>
    <mergeCell ref="A134:A145"/>
    <mergeCell ref="A146:A156"/>
    <mergeCell ref="A157:A168"/>
    <mergeCell ref="A169:A183"/>
    <mergeCell ref="A184:A196"/>
    <mergeCell ref="A197:A198"/>
    <mergeCell ref="A199:A201"/>
    <mergeCell ref="A202:A217"/>
    <mergeCell ref="A218:A226"/>
    <mergeCell ref="A227:A242"/>
    <mergeCell ref="A243:A249"/>
    <mergeCell ref="A250:A258"/>
    <mergeCell ref="A259:A271"/>
    <mergeCell ref="A272:A279"/>
    <mergeCell ref="A280:A284"/>
    <mergeCell ref="A285:A298"/>
    <mergeCell ref="A300:A302"/>
    <mergeCell ref="C33:C34"/>
    <mergeCell ref="C38:C39"/>
    <mergeCell ref="C70:C71"/>
    <mergeCell ref="D2:D4"/>
    <mergeCell ref="E3:E4"/>
    <mergeCell ref="F3:F4"/>
    <mergeCell ref="G3:G4"/>
    <mergeCell ref="H2:H4"/>
    <mergeCell ref="I2:I4"/>
    <mergeCell ref="AA3:AA4"/>
    <mergeCell ref="AB3:AB4"/>
    <mergeCell ref="AC2:AC4"/>
    <mergeCell ref="AD2:AD4"/>
    <mergeCell ref="AE3:AE4"/>
    <mergeCell ref="AF3:AF4"/>
    <mergeCell ref="AG3:AG4"/>
    <mergeCell ref="AH3:AH4"/>
    <mergeCell ref="AI3:AI4"/>
    <mergeCell ref="AJ3:AJ4"/>
    <mergeCell ref="AK3:AK4"/>
    <mergeCell ref="AL3:AL4"/>
    <mergeCell ref="AM2:AM4"/>
    <mergeCell ref="AN2:AN4"/>
    <mergeCell ref="B2:C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bzsjy</Company>
  <Application>Microsoft Excel</Application>
  <HeadingPairs>
    <vt:vector size="2" baseType="variant">
      <vt:variant>
        <vt:lpstr>工作表</vt:lpstr>
      </vt:variant>
      <vt:variant>
        <vt:i4>8</vt:i4>
      </vt:variant>
    </vt:vector>
  </HeadingPairs>
  <TitlesOfParts>
    <vt:vector size="8" baseType="lpstr">
      <vt:lpstr>风管、风口风速计算</vt:lpstr>
      <vt:lpstr>风管沿程阻力计算</vt:lpstr>
      <vt:lpstr>新版排烟计算表</vt:lpstr>
      <vt:lpstr>负荷估算值</vt:lpstr>
      <vt:lpstr>新风计算</vt:lpstr>
      <vt:lpstr>换气次数</vt:lpstr>
      <vt:lpstr>新版防烟计算表</vt:lpstr>
      <vt:lpstr>全国暖通、空调室外气象参数表《GB50736-2012》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gyf</dc:creator>
  <cp:lastModifiedBy>Administrator</cp:lastModifiedBy>
  <dcterms:created xsi:type="dcterms:W3CDTF">2001-02-27T03:34:00Z</dcterms:created>
  <cp:lastPrinted>2011-11-30T07:00:00Z</cp:lastPrinted>
  <dcterms:modified xsi:type="dcterms:W3CDTF">2020-06-05T10:23:51Z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